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14-各式政府資源計畫\屏東縣計畫\屏東縣政府-地方型SBIR計畫\114年\07--申請規範\執行文件\"/>
    </mc:Choice>
  </mc:AlternateContent>
  <xr:revisionPtr revIDLastSave="0" documentId="13_ncr:1_{30DEBC3E-473D-484C-BD86-3C0A7A91000D}" xr6:coauthVersionLast="36" xr6:coauthVersionMax="36" xr10:uidLastSave="{00000000-0000-0000-0000-000000000000}"/>
  <bookViews>
    <workbookView xWindow="0" yWindow="0" windowWidth="28800" windowHeight="10740" xr2:uid="{00000000-000D-0000-FFFF-FFFF00000000}"/>
  </bookViews>
  <sheets>
    <sheet name="會計報告封面" sheetId="2" r:id="rId1"/>
    <sheet name="計畫經費彙總表-期中" sheetId="3" r:id="rId2"/>
    <sheet name="計畫經費彙總表-期末" sheetId="5" r:id="rId3"/>
    <sheet name="研發人員薪資表" sheetId="6" r:id="rId4"/>
    <sheet name="顧問費" sheetId="10" r:id="rId5"/>
    <sheet name="工時記錄表-114" sheetId="7" r:id="rId6"/>
    <sheet name="工時記錄表-115" sheetId="8" r:id="rId7"/>
    <sheet name="消耗性器材及原材料費" sheetId="9" r:id="rId8"/>
    <sheet name="研發設備使用費-已有設備" sheetId="11" r:id="rId9"/>
    <sheet name="研發設備使用費-新增設備" sheetId="16" r:id="rId10"/>
    <sheet name="設備使用記錄表-114" sheetId="12" r:id="rId11"/>
    <sheet name="設備使用記錄表-115" sheetId="14" r:id="rId12"/>
    <sheet name="研發設備維護費" sheetId="15" r:id="rId13"/>
    <sheet name="技術引進及委託研究費" sheetId="17"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16" l="1"/>
  <c r="I46" i="16"/>
  <c r="I42" i="16"/>
  <c r="I38" i="16"/>
  <c r="I34" i="16"/>
  <c r="I30" i="16"/>
  <c r="I26" i="16"/>
  <c r="I22" i="16"/>
  <c r="I18" i="16"/>
  <c r="I17" i="16"/>
  <c r="J5" i="11"/>
  <c r="I52" i="11"/>
  <c r="J50" i="11"/>
  <c r="I5" i="16"/>
  <c r="I14" i="16"/>
  <c r="I10" i="16"/>
  <c r="I6" i="16"/>
  <c r="J10" i="11"/>
  <c r="J6" i="11"/>
  <c r="AH23" i="12"/>
  <c r="AI23" i="12" s="1"/>
  <c r="AH21" i="12"/>
  <c r="AI21" i="12" s="1"/>
  <c r="J17" i="11" s="1"/>
  <c r="J49" i="9"/>
  <c r="J50" i="9"/>
  <c r="K51" i="9"/>
  <c r="C53" i="8"/>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F29" i="6"/>
  <c r="F5" i="6"/>
  <c r="H5" i="6"/>
  <c r="F7" i="6"/>
  <c r="H7" i="6" s="1"/>
  <c r="F9" i="6"/>
  <c r="H9" i="6" s="1"/>
  <c r="AG27" i="7"/>
  <c r="AH27" i="7" s="1"/>
  <c r="F30" i="6" s="1"/>
  <c r="AG26" i="7"/>
  <c r="AH26" i="7" s="1"/>
  <c r="AG25" i="7"/>
  <c r="AH25" i="7" s="1"/>
  <c r="F28" i="6" s="1"/>
  <c r="AG24" i="7"/>
  <c r="AH24" i="7" s="1"/>
  <c r="F27" i="6" s="1"/>
  <c r="AG23" i="7"/>
  <c r="AH23" i="7" s="1"/>
  <c r="F26" i="6" s="1"/>
  <c r="C88" i="6"/>
  <c r="D88" i="6"/>
  <c r="E88" i="6"/>
  <c r="B88" i="6"/>
  <c r="D10" i="6"/>
  <c r="C10" i="6"/>
  <c r="B10" i="6"/>
  <c r="E9" i="6"/>
  <c r="E8" i="6"/>
  <c r="E7" i="6"/>
  <c r="E6" i="6"/>
  <c r="E5" i="6"/>
  <c r="A3" i="5"/>
  <c r="A3" i="3"/>
  <c r="AG28" i="7" l="1"/>
  <c r="E10" i="6"/>
  <c r="J6" i="9"/>
  <c r="C52" i="8"/>
  <c r="D52" i="8"/>
  <c r="E52"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B52" i="8"/>
  <c r="N8" i="10"/>
  <c r="B8" i="10"/>
  <c r="D8" i="10"/>
  <c r="E8" i="10"/>
  <c r="F8" i="10"/>
  <c r="G8" i="10"/>
  <c r="H8" i="10"/>
  <c r="I8" i="10"/>
  <c r="J8" i="10"/>
  <c r="K8" i="10"/>
  <c r="L8" i="10"/>
  <c r="M8" i="10"/>
  <c r="C8" i="10"/>
  <c r="AG52" i="8" l="1"/>
  <c r="D87" i="6"/>
  <c r="D80" i="6"/>
  <c r="C80" i="6"/>
  <c r="C87" i="6"/>
  <c r="B80" i="6"/>
  <c r="B87" i="6"/>
  <c r="M8" i="5"/>
  <c r="M9" i="5"/>
  <c r="M10" i="5"/>
  <c r="M11" i="5"/>
  <c r="M7" i="5"/>
  <c r="L8" i="5"/>
  <c r="L9" i="5"/>
  <c r="L10" i="5"/>
  <c r="L11" i="5"/>
  <c r="L7" i="5"/>
  <c r="K8" i="5"/>
  <c r="K9" i="5"/>
  <c r="K10" i="5"/>
  <c r="K11" i="5"/>
  <c r="K7" i="5"/>
  <c r="C8" i="5"/>
  <c r="C9" i="5"/>
  <c r="C10" i="5"/>
  <c r="C11" i="5"/>
  <c r="C7" i="5"/>
  <c r="B8" i="5"/>
  <c r="B9" i="5"/>
  <c r="B10" i="5"/>
  <c r="B11" i="5"/>
  <c r="B7" i="5"/>
  <c r="F8" i="5"/>
  <c r="F9" i="5"/>
  <c r="F10" i="5"/>
  <c r="F11" i="5"/>
  <c r="F7" i="5"/>
  <c r="E8" i="5"/>
  <c r="E9" i="5"/>
  <c r="E10" i="5"/>
  <c r="E11" i="5"/>
  <c r="E7" i="5"/>
  <c r="I11" i="11"/>
  <c r="G51" i="11"/>
  <c r="E51" i="11"/>
  <c r="G47" i="11"/>
  <c r="E47" i="11"/>
  <c r="G43" i="11"/>
  <c r="E43" i="11"/>
  <c r="G39" i="11"/>
  <c r="E39" i="11"/>
  <c r="G35" i="11"/>
  <c r="E35" i="11"/>
  <c r="G31" i="11"/>
  <c r="E31" i="11"/>
  <c r="G27" i="11"/>
  <c r="E27" i="11"/>
  <c r="G23" i="11"/>
  <c r="E23" i="11"/>
  <c r="G19" i="11"/>
  <c r="G15" i="11"/>
  <c r="G11" i="11"/>
  <c r="E19" i="11"/>
  <c r="E15" i="11"/>
  <c r="E11" i="11"/>
  <c r="G7" i="11"/>
  <c r="E7" i="11"/>
  <c r="G51" i="16"/>
  <c r="G47" i="16"/>
  <c r="G43" i="16"/>
  <c r="G39" i="16"/>
  <c r="G35" i="16"/>
  <c r="G31" i="16"/>
  <c r="G27" i="16"/>
  <c r="G23" i="16"/>
  <c r="G19" i="16"/>
  <c r="G15" i="16"/>
  <c r="G11" i="16"/>
  <c r="G7" i="16"/>
  <c r="E7" i="16"/>
  <c r="E51" i="16"/>
  <c r="E47" i="16"/>
  <c r="E43" i="16"/>
  <c r="E39" i="16"/>
  <c r="E35" i="16"/>
  <c r="E27" i="16"/>
  <c r="E31" i="16"/>
  <c r="E23" i="16"/>
  <c r="E19" i="16"/>
  <c r="E15" i="16"/>
  <c r="E11" i="16"/>
  <c r="G19" i="17" l="1"/>
  <c r="H50" i="16"/>
  <c r="H46" i="16"/>
  <c r="J46" i="16" s="1"/>
  <c r="H42" i="16"/>
  <c r="J42" i="16" s="1"/>
  <c r="H38" i="16"/>
  <c r="J38" i="16" s="1"/>
  <c r="H34" i="16"/>
  <c r="J34" i="16" s="1"/>
  <c r="H30" i="16"/>
  <c r="J30" i="16" s="1"/>
  <c r="H26" i="16"/>
  <c r="J26" i="16" s="1"/>
  <c r="H22" i="16"/>
  <c r="J22" i="16" s="1"/>
  <c r="H18" i="16"/>
  <c r="H14" i="16"/>
  <c r="H10" i="16"/>
  <c r="J10" i="16" s="1"/>
  <c r="G52" i="16"/>
  <c r="J6" i="16"/>
  <c r="A2" i="16"/>
  <c r="L51" i="15"/>
  <c r="L47" i="15"/>
  <c r="L43" i="15"/>
  <c r="L39" i="15"/>
  <c r="L35" i="15"/>
  <c r="L31" i="15"/>
  <c r="L27" i="15"/>
  <c r="L23" i="15"/>
  <c r="L19" i="15"/>
  <c r="L15" i="15"/>
  <c r="L11" i="15"/>
  <c r="D51" i="15"/>
  <c r="D47" i="15"/>
  <c r="D43" i="15"/>
  <c r="D39" i="15"/>
  <c r="D35" i="15"/>
  <c r="D31" i="15"/>
  <c r="D27" i="15"/>
  <c r="D23" i="15"/>
  <c r="D19" i="15"/>
  <c r="D15" i="15"/>
  <c r="D11" i="15"/>
  <c r="L7" i="15"/>
  <c r="L52" i="15" s="1"/>
  <c r="D7" i="15"/>
  <c r="D52" i="15" s="1"/>
  <c r="A2" i="15"/>
  <c r="E52" i="16" l="1"/>
  <c r="J50" i="16"/>
  <c r="J18" i="16"/>
  <c r="J14" i="16"/>
  <c r="E44" i="14" l="1"/>
  <c r="F44" i="14"/>
  <c r="G44"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D44" i="14"/>
  <c r="AH38" i="14"/>
  <c r="AI38" i="14" s="1"/>
  <c r="I45" i="16" s="1"/>
  <c r="AH36" i="14"/>
  <c r="AI36" i="14" s="1"/>
  <c r="J45" i="11" s="1"/>
  <c r="AH43" i="14"/>
  <c r="AI43" i="14" s="1"/>
  <c r="AH41" i="14"/>
  <c r="AI41" i="14" s="1"/>
  <c r="J49" i="11" s="1"/>
  <c r="AH8" i="14"/>
  <c r="AI8" i="14" s="1"/>
  <c r="AH6" i="14"/>
  <c r="AI6" i="14" s="1"/>
  <c r="J21" i="11" s="1"/>
  <c r="AH13" i="14"/>
  <c r="AI13" i="14" s="1"/>
  <c r="AH11" i="14"/>
  <c r="AI11" i="14" s="1"/>
  <c r="J25" i="11" s="1"/>
  <c r="AH18" i="14"/>
  <c r="AI18" i="14" s="1"/>
  <c r="I29" i="16" s="1"/>
  <c r="AH16" i="14"/>
  <c r="AI16" i="14" s="1"/>
  <c r="J29" i="11" s="1"/>
  <c r="AH23" i="14"/>
  <c r="AI23" i="14" s="1"/>
  <c r="I33" i="16" s="1"/>
  <c r="AH21" i="14"/>
  <c r="AI21" i="14" s="1"/>
  <c r="J33" i="11" s="1"/>
  <c r="C44" i="14"/>
  <c r="AH33" i="14"/>
  <c r="AI33" i="14" s="1"/>
  <c r="AH31" i="14"/>
  <c r="AI31" i="14" s="1"/>
  <c r="J41" i="11" s="1"/>
  <c r="AH28" i="14"/>
  <c r="AI28" i="14" s="1"/>
  <c r="I37" i="16" s="1"/>
  <c r="AH26" i="14"/>
  <c r="AI26" i="14" s="1"/>
  <c r="J37" i="11" s="1"/>
  <c r="A2" i="14"/>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A2" i="12"/>
  <c r="A2" i="11"/>
  <c r="AH18" i="12"/>
  <c r="AI18" i="12" s="1"/>
  <c r="I13" i="16" s="1"/>
  <c r="H13" i="16" s="1"/>
  <c r="AH16" i="12"/>
  <c r="AI16" i="12" s="1"/>
  <c r="AH13" i="12"/>
  <c r="AI13" i="12" s="1"/>
  <c r="I9" i="16" s="1"/>
  <c r="H9" i="16" s="1"/>
  <c r="AH11" i="12"/>
  <c r="AH8" i="12"/>
  <c r="AI8" i="12" s="1"/>
  <c r="H5" i="16" s="1"/>
  <c r="AH6" i="12"/>
  <c r="AI6" i="12" s="1"/>
  <c r="I9" i="11"/>
  <c r="I50" i="11"/>
  <c r="I49" i="11"/>
  <c r="I46" i="11"/>
  <c r="I45" i="11"/>
  <c r="I42" i="11"/>
  <c r="I41" i="11"/>
  <c r="I38" i="11"/>
  <c r="I37" i="11"/>
  <c r="I39" i="11" s="1"/>
  <c r="I34" i="11"/>
  <c r="I33" i="11"/>
  <c r="I30" i="11"/>
  <c r="I29" i="11"/>
  <c r="I31" i="11" s="1"/>
  <c r="I26" i="11"/>
  <c r="I25" i="11"/>
  <c r="I27" i="11" s="1"/>
  <c r="I22" i="11"/>
  <c r="I21" i="11"/>
  <c r="I18" i="11"/>
  <c r="I17" i="11"/>
  <c r="I14" i="11"/>
  <c r="I13" i="11"/>
  <c r="I5" i="11"/>
  <c r="A2" i="9"/>
  <c r="I10" i="11"/>
  <c r="I6" i="11"/>
  <c r="K11" i="9"/>
  <c r="K47" i="9"/>
  <c r="K43" i="9"/>
  <c r="K39" i="9"/>
  <c r="K35" i="9"/>
  <c r="K31" i="9"/>
  <c r="K27" i="9"/>
  <c r="K23" i="9"/>
  <c r="K19" i="9"/>
  <c r="K15" i="9"/>
  <c r="K7" i="9"/>
  <c r="J46" i="9"/>
  <c r="J45" i="9"/>
  <c r="J42" i="9"/>
  <c r="J41" i="9"/>
  <c r="J38" i="9"/>
  <c r="J37" i="9"/>
  <c r="J34" i="9"/>
  <c r="J33" i="9"/>
  <c r="J30" i="9"/>
  <c r="J29" i="9"/>
  <c r="J26" i="9"/>
  <c r="J25" i="9"/>
  <c r="J22" i="9"/>
  <c r="J21" i="9"/>
  <c r="J18" i="9"/>
  <c r="J17" i="9"/>
  <c r="J14" i="9"/>
  <c r="J13" i="9"/>
  <c r="J10" i="9"/>
  <c r="J9" i="9"/>
  <c r="A4" i="3"/>
  <c r="F4" i="5"/>
  <c r="F4" i="3"/>
  <c r="H17" i="16" l="1"/>
  <c r="H19" i="16" s="1"/>
  <c r="I21" i="16"/>
  <c r="H33" i="16"/>
  <c r="H35" i="16" s="1"/>
  <c r="H29" i="16"/>
  <c r="H31" i="16" s="1"/>
  <c r="H21" i="16"/>
  <c r="H23" i="16" s="1"/>
  <c r="I25" i="16"/>
  <c r="H25" i="16" s="1"/>
  <c r="H37" i="16"/>
  <c r="J37" i="16" s="1"/>
  <c r="J39" i="16" s="1"/>
  <c r="I41" i="16"/>
  <c r="H41" i="16"/>
  <c r="H43" i="16" s="1"/>
  <c r="H45" i="16"/>
  <c r="J45" i="16" s="1"/>
  <c r="J47" i="16" s="1"/>
  <c r="I49" i="16"/>
  <c r="H49" i="16" s="1"/>
  <c r="J49" i="16" s="1"/>
  <c r="J51" i="16" s="1"/>
  <c r="J13" i="16"/>
  <c r="J15" i="16" s="1"/>
  <c r="H15" i="16"/>
  <c r="J9" i="16"/>
  <c r="J11" i="16" s="1"/>
  <c r="H11" i="16"/>
  <c r="AI11" i="12"/>
  <c r="J9" i="11" s="1"/>
  <c r="K9" i="11" s="1"/>
  <c r="AH44" i="14"/>
  <c r="J21" i="16"/>
  <c r="J23" i="16" s="1"/>
  <c r="J13" i="11"/>
  <c r="K13" i="11" s="1"/>
  <c r="K5" i="11"/>
  <c r="K30" i="11"/>
  <c r="K33" i="11"/>
  <c r="AH24" i="12"/>
  <c r="K14" i="11"/>
  <c r="K41" i="11"/>
  <c r="K18" i="11"/>
  <c r="K42" i="11"/>
  <c r="K49" i="11"/>
  <c r="K21" i="11"/>
  <c r="K45" i="11"/>
  <c r="K22" i="11"/>
  <c r="K46" i="11"/>
  <c r="K50" i="11"/>
  <c r="K29" i="11"/>
  <c r="K37" i="11"/>
  <c r="I35" i="11"/>
  <c r="K25" i="11"/>
  <c r="I19" i="11"/>
  <c r="I15" i="11"/>
  <c r="I7" i="11"/>
  <c r="K10" i="11"/>
  <c r="I51" i="11"/>
  <c r="I47" i="11"/>
  <c r="I43" i="11"/>
  <c r="I23" i="11"/>
  <c r="K17" i="11"/>
  <c r="K26" i="11"/>
  <c r="K34" i="11"/>
  <c r="E52" i="11"/>
  <c r="E53" i="16" s="1"/>
  <c r="G52" i="11"/>
  <c r="G53" i="16" s="1"/>
  <c r="K6" i="11"/>
  <c r="K38" i="11"/>
  <c r="K52" i="9"/>
  <c r="J17" i="16" l="1"/>
  <c r="J19" i="16" s="1"/>
  <c r="H47" i="16"/>
  <c r="H39" i="16"/>
  <c r="J33" i="16"/>
  <c r="J35" i="16" s="1"/>
  <c r="J29" i="16"/>
  <c r="J31" i="16" s="1"/>
  <c r="H27" i="16"/>
  <c r="J25" i="16"/>
  <c r="J27" i="16" s="1"/>
  <c r="J41" i="16"/>
  <c r="J43" i="16" s="1"/>
  <c r="H51" i="16"/>
  <c r="K35" i="11"/>
  <c r="K51" i="11"/>
  <c r="K47" i="11"/>
  <c r="K39" i="11"/>
  <c r="K27" i="11"/>
  <c r="K7" i="11"/>
  <c r="K23" i="11"/>
  <c r="K43" i="11"/>
  <c r="K19" i="11"/>
  <c r="K15" i="11"/>
  <c r="K11" i="11"/>
  <c r="K31" i="11"/>
  <c r="K52" i="11" l="1"/>
  <c r="A2" i="8"/>
  <c r="A2" i="7"/>
  <c r="A4" i="5"/>
  <c r="A2" i="6"/>
  <c r="A2" i="10"/>
  <c r="N7" i="10"/>
  <c r="N6" i="10"/>
  <c r="N5" i="10"/>
  <c r="N4" i="10"/>
  <c r="J5" i="9"/>
  <c r="M53" i="8" l="1"/>
  <c r="Y53" i="8"/>
  <c r="W53" i="8"/>
  <c r="V53" i="8"/>
  <c r="U53" i="8"/>
  <c r="I53" i="8"/>
  <c r="AG50" i="8"/>
  <c r="AG44" i="8"/>
  <c r="AG38" i="8"/>
  <c r="AG39" i="8"/>
  <c r="AG32" i="8"/>
  <c r="AG26" i="8"/>
  <c r="AG20" i="8"/>
  <c r="AG14" i="8"/>
  <c r="AG8" i="8"/>
  <c r="AG18" i="7"/>
  <c r="AH18" i="7" s="1"/>
  <c r="F20" i="6" s="1"/>
  <c r="AG14" i="7"/>
  <c r="AH14" i="7" s="1"/>
  <c r="AG9" i="7"/>
  <c r="AH9" i="7" s="1"/>
  <c r="D17" i="6"/>
  <c r="E17" i="6"/>
  <c r="C17" i="6"/>
  <c r="B17" i="6"/>
  <c r="AG51" i="8"/>
  <c r="AG49" i="8"/>
  <c r="AG48" i="8"/>
  <c r="AG47" i="8"/>
  <c r="AG45" i="8"/>
  <c r="AG43" i="8"/>
  <c r="AG42" i="8"/>
  <c r="AG41" i="8"/>
  <c r="AF53" i="8"/>
  <c r="AC53" i="8"/>
  <c r="AB53" i="8"/>
  <c r="AA53" i="8"/>
  <c r="Z53" i="8"/>
  <c r="T53" i="8"/>
  <c r="Q53" i="8"/>
  <c r="P53" i="8"/>
  <c r="O53" i="8"/>
  <c r="N53" i="8"/>
  <c r="K53" i="8"/>
  <c r="J53" i="8"/>
  <c r="H53" i="8"/>
  <c r="E53" i="8"/>
  <c r="D53" i="8"/>
  <c r="B53" i="8"/>
  <c r="AG37" i="8"/>
  <c r="AG36" i="8"/>
  <c r="AG35" i="8"/>
  <c r="AG33" i="8"/>
  <c r="AG31" i="8"/>
  <c r="AG30" i="8"/>
  <c r="AG29" i="8"/>
  <c r="AG27" i="8"/>
  <c r="AG25" i="8"/>
  <c r="AG24" i="8"/>
  <c r="AG23" i="8"/>
  <c r="AH23" i="8" s="1"/>
  <c r="AG21" i="8"/>
  <c r="AH21" i="8" s="1"/>
  <c r="AG19" i="8"/>
  <c r="AH19" i="8" s="1"/>
  <c r="AG18" i="8"/>
  <c r="AH18" i="8" s="1"/>
  <c r="AG17" i="8"/>
  <c r="AH17" i="8" s="1"/>
  <c r="AG15" i="8"/>
  <c r="AG13" i="8"/>
  <c r="AG12" i="8"/>
  <c r="AG11" i="8"/>
  <c r="AG9" i="8"/>
  <c r="AG7" i="8"/>
  <c r="AG6" i="8"/>
  <c r="AG5" i="8"/>
  <c r="E87" i="6"/>
  <c r="F82" i="6" l="1"/>
  <c r="H82" i="6" s="1"/>
  <c r="AH47" i="8"/>
  <c r="F15" i="6"/>
  <c r="AH30" i="8"/>
  <c r="F62" i="6" s="1"/>
  <c r="H62" i="6" s="1"/>
  <c r="AH29" i="8"/>
  <c r="F61" i="6" s="1"/>
  <c r="AH15" i="8"/>
  <c r="F44" i="6" s="1"/>
  <c r="AH27" i="8"/>
  <c r="F58" i="6" s="1"/>
  <c r="AH32" i="8"/>
  <c r="F64" i="6" s="1"/>
  <c r="AH33" i="8"/>
  <c r="F65" i="6" s="1"/>
  <c r="AH31" i="8"/>
  <c r="F63" i="6" s="1"/>
  <c r="AH36" i="8"/>
  <c r="F69" i="6" s="1"/>
  <c r="AH35" i="8"/>
  <c r="F68" i="6" s="1"/>
  <c r="AH41" i="8"/>
  <c r="F75" i="6" s="1"/>
  <c r="AH49" i="8"/>
  <c r="F84" i="6" s="1"/>
  <c r="H84" i="6" s="1"/>
  <c r="AH50" i="8"/>
  <c r="F85" i="6" s="1"/>
  <c r="H85" i="6" s="1"/>
  <c r="AH51" i="8"/>
  <c r="F86" i="6" s="1"/>
  <c r="H86" i="6" s="1"/>
  <c r="AH48" i="8"/>
  <c r="F83" i="6" s="1"/>
  <c r="H83" i="6" s="1"/>
  <c r="AH39" i="8"/>
  <c r="F72" i="6" s="1"/>
  <c r="AH37" i="8"/>
  <c r="F70" i="6" s="1"/>
  <c r="H70" i="6" s="1"/>
  <c r="AH38" i="8"/>
  <c r="F71" i="6" s="1"/>
  <c r="AH43" i="8"/>
  <c r="F77" i="6" s="1"/>
  <c r="H77" i="6" s="1"/>
  <c r="AH42" i="8"/>
  <c r="F76" i="6" s="1"/>
  <c r="AH45" i="8"/>
  <c r="F79" i="6" s="1"/>
  <c r="AH44" i="8"/>
  <c r="F78" i="6" s="1"/>
  <c r="AH24" i="8"/>
  <c r="F55" i="6" s="1"/>
  <c r="AH25" i="8"/>
  <c r="F56" i="6" s="1"/>
  <c r="H56" i="6" s="1"/>
  <c r="AH26" i="8"/>
  <c r="F57" i="6" s="1"/>
  <c r="F54" i="6"/>
  <c r="AH20" i="8"/>
  <c r="F50" i="6" s="1"/>
  <c r="H50" i="6" s="1"/>
  <c r="AH11" i="8"/>
  <c r="F40" i="6" s="1"/>
  <c r="AH12" i="8"/>
  <c r="F41" i="6" s="1"/>
  <c r="AH13" i="8"/>
  <c r="F42" i="6" s="1"/>
  <c r="AH14" i="8"/>
  <c r="F43" i="6" s="1"/>
  <c r="H43" i="6" s="1"/>
  <c r="AH7" i="8"/>
  <c r="F35" i="6" s="1"/>
  <c r="AH9" i="8"/>
  <c r="F37" i="6" s="1"/>
  <c r="F51" i="6"/>
  <c r="F47" i="6"/>
  <c r="F48" i="6"/>
  <c r="F49" i="6"/>
  <c r="AH8" i="8"/>
  <c r="F36" i="6" s="1"/>
  <c r="H36" i="6" s="1"/>
  <c r="AH5" i="8"/>
  <c r="F33" i="6" s="1"/>
  <c r="AH6" i="8"/>
  <c r="F34" i="6" s="1"/>
  <c r="AG5" i="7"/>
  <c r="AH5" i="7" s="1"/>
  <c r="AG53" i="8"/>
  <c r="L53" i="8"/>
  <c r="X53" i="8"/>
  <c r="F53" i="8"/>
  <c r="R53" i="8"/>
  <c r="AD53" i="8"/>
  <c r="G53" i="8"/>
  <c r="S53" i="8"/>
  <c r="AE53" i="8"/>
  <c r="H87" i="6" l="1"/>
  <c r="AG6" i="7"/>
  <c r="AH6" i="7" s="1"/>
  <c r="F6" i="6" s="1"/>
  <c r="H6" i="6" s="1"/>
  <c r="AG7" i="7" l="1"/>
  <c r="AH7" i="7" s="1"/>
  <c r="AG8" i="7" l="1"/>
  <c r="AH8" i="7" s="1"/>
  <c r="F8" i="6" s="1"/>
  <c r="H8" i="6" s="1"/>
  <c r="H10" i="6" s="1"/>
  <c r="AG11" i="7" l="1"/>
  <c r="AH11" i="7" s="1"/>
  <c r="F12" i="6" s="1"/>
  <c r="AG12" i="7" l="1"/>
  <c r="AH12" i="7" s="1"/>
  <c r="F13" i="6" s="1"/>
  <c r="AG13" i="7" l="1"/>
  <c r="AH13" i="7" s="1"/>
  <c r="F14" i="6" s="1"/>
  <c r="AG15" i="7" l="1"/>
  <c r="AH15" i="7" s="1"/>
  <c r="F16" i="6" s="1"/>
  <c r="AG17" i="7" l="1"/>
  <c r="AH17" i="7" s="1"/>
  <c r="F19" i="6" s="1"/>
  <c r="AG19" i="7" l="1"/>
  <c r="AH19" i="7" s="1"/>
  <c r="F21" i="6" s="1"/>
  <c r="AG20" i="7" l="1"/>
  <c r="AH20" i="7" s="1"/>
  <c r="H29" i="6" l="1"/>
  <c r="F22" i="6"/>
  <c r="H22" i="6" s="1"/>
  <c r="AG21" i="7"/>
  <c r="AH21" i="7" s="1"/>
  <c r="F23" i="6" s="1"/>
  <c r="H79" i="6" l="1"/>
  <c r="E79" i="6"/>
  <c r="H78" i="6"/>
  <c r="E78" i="6"/>
  <c r="H76" i="6"/>
  <c r="E76" i="6"/>
  <c r="H75" i="6"/>
  <c r="D73" i="6"/>
  <c r="C73" i="6"/>
  <c r="B73" i="6"/>
  <c r="H72" i="6"/>
  <c r="E72" i="6"/>
  <c r="H71" i="6"/>
  <c r="E71" i="6"/>
  <c r="H69" i="6"/>
  <c r="E69" i="6"/>
  <c r="H68" i="6"/>
  <c r="E68" i="6"/>
  <c r="D66" i="6"/>
  <c r="C66" i="6"/>
  <c r="B66" i="6"/>
  <c r="H65" i="6"/>
  <c r="E65" i="6"/>
  <c r="H64" i="6"/>
  <c r="E64" i="6"/>
  <c r="H63" i="6"/>
  <c r="E63" i="6"/>
  <c r="H61" i="6"/>
  <c r="E61" i="6"/>
  <c r="D59" i="6"/>
  <c r="C59" i="6"/>
  <c r="B59" i="6"/>
  <c r="H58" i="6"/>
  <c r="E58" i="6"/>
  <c r="H57" i="6"/>
  <c r="E57" i="6"/>
  <c r="H55" i="6"/>
  <c r="E55" i="6"/>
  <c r="H54" i="6"/>
  <c r="E54" i="6"/>
  <c r="D52" i="6"/>
  <c r="C52" i="6"/>
  <c r="B52" i="6"/>
  <c r="H51" i="6"/>
  <c r="E51" i="6"/>
  <c r="H49" i="6"/>
  <c r="E49" i="6"/>
  <c r="H48" i="6"/>
  <c r="E48" i="6"/>
  <c r="H47" i="6"/>
  <c r="E47" i="6"/>
  <c r="D45" i="6"/>
  <c r="C45" i="6"/>
  <c r="B45" i="6"/>
  <c r="H44" i="6"/>
  <c r="E44" i="6"/>
  <c r="H42" i="6"/>
  <c r="E42" i="6"/>
  <c r="H41" i="6"/>
  <c r="E41" i="6"/>
  <c r="H40" i="6"/>
  <c r="E40" i="6"/>
  <c r="D38" i="6"/>
  <c r="C38" i="6"/>
  <c r="B38" i="6"/>
  <c r="H37" i="6"/>
  <c r="E37" i="6"/>
  <c r="H35" i="6"/>
  <c r="E35" i="6"/>
  <c r="H34" i="6"/>
  <c r="E34" i="6"/>
  <c r="H33" i="6"/>
  <c r="E33" i="6"/>
  <c r="D31" i="6"/>
  <c r="C31" i="6"/>
  <c r="B31" i="6"/>
  <c r="H30" i="6"/>
  <c r="E30" i="6"/>
  <c r="H28" i="6"/>
  <c r="E28" i="6"/>
  <c r="H27" i="6"/>
  <c r="E27" i="6"/>
  <c r="H26" i="6"/>
  <c r="E26" i="6"/>
  <c r="D24" i="6"/>
  <c r="C24" i="6"/>
  <c r="B24" i="6"/>
  <c r="H23" i="6"/>
  <c r="E23" i="6"/>
  <c r="H21" i="6"/>
  <c r="E21" i="6"/>
  <c r="H20" i="6"/>
  <c r="E20" i="6"/>
  <c r="H19" i="6"/>
  <c r="E19" i="6"/>
  <c r="O8" i="3"/>
  <c r="O9" i="3"/>
  <c r="O10" i="3"/>
  <c r="O11" i="3"/>
  <c r="O12" i="3"/>
  <c r="O7" i="3"/>
  <c r="N8" i="3"/>
  <c r="N9" i="3"/>
  <c r="N10" i="3"/>
  <c r="N11" i="3"/>
  <c r="N12" i="3"/>
  <c r="N7" i="3"/>
  <c r="H17" i="6" l="1"/>
  <c r="H80" i="6"/>
  <c r="E59" i="6"/>
  <c r="E38" i="6"/>
  <c r="E24" i="6"/>
  <c r="E31" i="6"/>
  <c r="E45" i="6"/>
  <c r="E66" i="6"/>
  <c r="E73" i="6"/>
  <c r="E75" i="6" s="1"/>
  <c r="E80" i="6" s="1"/>
  <c r="H52" i="6"/>
  <c r="E52" i="6"/>
  <c r="J11" i="5"/>
  <c r="J10" i="5"/>
  <c r="J9" i="5"/>
  <c r="J8" i="5"/>
  <c r="J7" i="5"/>
  <c r="O10" i="5"/>
  <c r="I12" i="5"/>
  <c r="H12" i="5"/>
  <c r="F12" i="5"/>
  <c r="E12" i="5"/>
  <c r="C12" i="5"/>
  <c r="B12" i="5"/>
  <c r="O11" i="5"/>
  <c r="G11" i="5"/>
  <c r="D11" i="5"/>
  <c r="N10" i="5"/>
  <c r="G10" i="5"/>
  <c r="D10" i="5"/>
  <c r="O9" i="5"/>
  <c r="G9" i="5"/>
  <c r="D9" i="5"/>
  <c r="O8" i="5"/>
  <c r="G8" i="5"/>
  <c r="D8" i="5"/>
  <c r="N7" i="5"/>
  <c r="G7" i="5"/>
  <c r="D7" i="5"/>
  <c r="D12" i="5" l="1"/>
  <c r="B13" i="5"/>
  <c r="O13" i="5" s="1"/>
  <c r="L12" i="5"/>
  <c r="H59" i="6"/>
  <c r="H38" i="6"/>
  <c r="H45" i="6"/>
  <c r="N9" i="5"/>
  <c r="G12" i="5"/>
  <c r="O7" i="5"/>
  <c r="N8" i="5"/>
  <c r="J12" i="5"/>
  <c r="N11" i="5"/>
  <c r="K12" i="5"/>
  <c r="G9" i="3"/>
  <c r="L8" i="3"/>
  <c r="L9" i="3"/>
  <c r="L10" i="3"/>
  <c r="L11" i="3"/>
  <c r="L7" i="3"/>
  <c r="K8" i="3"/>
  <c r="K9" i="3"/>
  <c r="K10" i="3"/>
  <c r="K11" i="3"/>
  <c r="K7" i="3"/>
  <c r="F12" i="3"/>
  <c r="E12" i="3"/>
  <c r="J12" i="3"/>
  <c r="I12" i="3"/>
  <c r="H12" i="3"/>
  <c r="B14" i="5" l="1"/>
  <c r="H31" i="6"/>
  <c r="H66" i="6"/>
  <c r="H73" i="6"/>
  <c r="H24" i="6"/>
  <c r="H88" i="6" s="1"/>
  <c r="M12" i="5"/>
  <c r="O12" i="5"/>
  <c r="O15" i="5" s="1"/>
  <c r="N12" i="5"/>
  <c r="L12" i="3"/>
  <c r="K12" i="3"/>
  <c r="G7" i="3" l="1"/>
  <c r="G8" i="3"/>
  <c r="M8" i="3" s="1"/>
  <c r="M9" i="3"/>
  <c r="G10" i="3"/>
  <c r="M10" i="3" s="1"/>
  <c r="G11" i="3"/>
  <c r="M11" i="3" s="1"/>
  <c r="C12" i="3"/>
  <c r="B12" i="3"/>
  <c r="B13" i="3" s="1"/>
  <c r="D11" i="3"/>
  <c r="D10" i="3"/>
  <c r="D9" i="3"/>
  <c r="D8" i="3"/>
  <c r="D7" i="3"/>
  <c r="M7" i="3" l="1"/>
  <c r="M12" i="3" s="1"/>
  <c r="G12" i="3"/>
  <c r="D12" i="3"/>
  <c r="B14" i="3" l="1"/>
  <c r="H7" i="16"/>
  <c r="H52" i="16" s="1"/>
  <c r="H53" i="16" s="1"/>
  <c r="J5" i="16"/>
  <c r="J7" i="16" s="1"/>
  <c r="J52" i="16" s="1"/>
  <c r="J53" i="16" s="1"/>
</calcChain>
</file>

<file path=xl/sharedStrings.xml><?xml version="1.0" encoding="utf-8"?>
<sst xmlns="http://schemas.openxmlformats.org/spreadsheetml/2006/main" count="496" uniqueCount="224">
  <si>
    <t>計畫名稱：</t>
    <phoneticPr fontId="9" type="noConversion"/>
  </si>
  <si>
    <t>執行廠商名稱：</t>
    <phoneticPr fontId="9" type="noConversion"/>
  </si>
  <si>
    <t>本公司具結本執行工作報告所填報資料皆屬實，如有不實或虛報，願負一切法律責任</t>
    <phoneticPr fontId="9" type="noConversion"/>
  </si>
  <si>
    <r>
      <t>屏東縣地方產業創新研發推動計畫</t>
    </r>
    <r>
      <rPr>
        <b/>
        <sz val="16"/>
        <color indexed="8"/>
        <rFont val="標楷體"/>
        <family val="4"/>
        <charset val="136"/>
      </rPr>
      <t>（地方型SBIR）</t>
    </r>
    <phoneticPr fontId="9" type="noConversion"/>
  </si>
  <si>
    <t>公司負責人:            計畫主持人:            主辦會計:            填表人:</t>
    <phoneticPr fontId="1" type="noConversion"/>
  </si>
  <si>
    <t>（蓋章或簽名並註明日期）</t>
    <phoneticPr fontId="1" type="noConversion"/>
  </si>
  <si>
    <t>計畫經費彙總表</t>
    <phoneticPr fontId="11" type="noConversion"/>
  </si>
  <si>
    <t>金額單位：元</t>
    <phoneticPr fontId="11" type="noConversion"/>
  </si>
  <si>
    <t>全程預算數</t>
    <phoneticPr fontId="11" type="noConversion"/>
  </si>
  <si>
    <t xml:space="preserve"> 累計實支數</t>
    <phoneticPr fontId="11" type="noConversion"/>
  </si>
  <si>
    <t>結案時填列</t>
    <phoneticPr fontId="11" type="noConversion"/>
  </si>
  <si>
    <t>預算科目</t>
    <phoneticPr fontId="11" type="noConversion"/>
  </si>
  <si>
    <t>補助款</t>
    <phoneticPr fontId="11" type="noConversion"/>
  </si>
  <si>
    <t>自籌款</t>
    <phoneticPr fontId="11" type="noConversion"/>
  </si>
  <si>
    <t>小計</t>
    <phoneticPr fontId="11" type="noConversion"/>
  </si>
  <si>
    <t>計畫動支率</t>
    <phoneticPr fontId="11" type="noConversion"/>
  </si>
  <si>
    <t xml:space="preserve">結餘(繳款)數
(B) </t>
    <phoneticPr fontId="11" type="noConversion"/>
  </si>
  <si>
    <t>補助款累計撥款數</t>
    <phoneticPr fontId="11" type="noConversion"/>
  </si>
  <si>
    <t>補助款動支率</t>
    <phoneticPr fontId="11" type="noConversion"/>
  </si>
  <si>
    <t>1.人事費</t>
  </si>
  <si>
    <t>2.消耗性器材及原材料費</t>
    <phoneticPr fontId="11" type="noConversion"/>
  </si>
  <si>
    <t>3.研發設備使用費</t>
    <phoneticPr fontId="11" type="noConversion"/>
  </si>
  <si>
    <t>4.研發設備維護費</t>
    <phoneticPr fontId="11" type="noConversion"/>
  </si>
  <si>
    <t>5.技術引進及委託研究費</t>
    <phoneticPr fontId="11" type="noConversion"/>
  </si>
  <si>
    <t>預算尾款撥款數
(A)</t>
    <phoneticPr fontId="11" type="noConversion"/>
  </si>
  <si>
    <t>執行期間扣款數
(C)</t>
    <phoneticPr fontId="11" type="noConversion"/>
  </si>
  <si>
    <t>實際尾款應撥款數
D=(A-B-C)</t>
    <phoneticPr fontId="11" type="noConversion"/>
  </si>
  <si>
    <r>
      <t>註</t>
    </r>
    <r>
      <rPr>
        <sz val="10"/>
        <color indexed="10"/>
        <rFont val="標楷體"/>
        <family val="4"/>
        <charset val="136"/>
      </rPr>
      <t>2:金額以元為單位。</t>
    </r>
    <phoneticPr fontId="11" type="noConversion"/>
  </si>
  <si>
    <t>第一期實支數</t>
    <phoneticPr fontId="11" type="noConversion"/>
  </si>
  <si>
    <r>
      <t>註</t>
    </r>
    <r>
      <rPr>
        <sz val="10"/>
        <color indexed="10"/>
        <rFont val="標楷體"/>
        <family val="4"/>
        <charset val="136"/>
      </rPr>
      <t>1:本表左半部於期中填報，右側（紅色部份）於結案時加填。</t>
    </r>
    <phoneticPr fontId="11" type="noConversion"/>
  </si>
  <si>
    <t>註3:「執行期間扣款數」為因執行結果與目標嚴重不符且經審查核定之扣款金額。</t>
    <phoneticPr fontId="11" type="noConversion"/>
  </si>
  <si>
    <t>公司負責人：                      計畫主持人：                     主辦會計：                     填表人：</t>
    <phoneticPr fontId="11" type="noConversion"/>
  </si>
  <si>
    <t>（請蓋章或簽名並註明日期）</t>
    <phoneticPr fontId="1" type="noConversion"/>
  </si>
  <si>
    <r>
      <t>合</t>
    </r>
    <r>
      <rPr>
        <sz val="12"/>
        <color theme="1"/>
        <rFont val="標楷體"/>
        <family val="4"/>
        <charset val="136"/>
      </rPr>
      <t xml:space="preserve">  </t>
    </r>
    <r>
      <rPr>
        <sz val="12"/>
        <rFont val="標楷體"/>
        <family val="4"/>
        <charset val="136"/>
      </rPr>
      <t>計</t>
    </r>
    <phoneticPr fontId="11" type="noConversion"/>
  </si>
  <si>
    <t>第二期實支數</t>
    <phoneticPr fontId="11" type="noConversion"/>
  </si>
  <si>
    <t>(期中填)</t>
    <phoneticPr fontId="11" type="noConversion"/>
  </si>
  <si>
    <t>(期末填)</t>
    <phoneticPr fontId="11" type="noConversion"/>
  </si>
  <si>
    <t>研發人員薪資表</t>
    <phoneticPr fontId="11" type="noConversion"/>
  </si>
  <si>
    <t>金額單位:元</t>
    <phoneticPr fontId="11" type="noConversion"/>
  </si>
  <si>
    <t>匯款 113/10/05</t>
    <phoneticPr fontId="11" type="noConversion"/>
  </si>
  <si>
    <t>付款憑證</t>
    <phoneticPr fontId="1" type="noConversion"/>
  </si>
  <si>
    <t>姓  名</t>
  </si>
  <si>
    <t>本薪
A</t>
    <phoneticPr fontId="11" type="noConversion"/>
  </si>
  <si>
    <t>職務加給或
技術津貼
B</t>
    <phoneticPr fontId="11" type="noConversion"/>
  </si>
  <si>
    <t>主管加給
C</t>
    <phoneticPr fontId="11" type="noConversion"/>
  </si>
  <si>
    <t>月薪小計
D=A+B+C</t>
    <phoneticPr fontId="11" type="noConversion"/>
  </si>
  <si>
    <t>合   計</t>
    <phoneticPr fontId="11" type="noConversion"/>
  </si>
  <si>
    <t>陳○○</t>
    <phoneticPr fontId="11" type="noConversion"/>
  </si>
  <si>
    <t>林○○</t>
    <phoneticPr fontId="11" type="noConversion"/>
  </si>
  <si>
    <t>李○○</t>
    <phoneticPr fontId="11" type="noConversion"/>
  </si>
  <si>
    <t>王○○</t>
    <phoneticPr fontId="11" type="noConversion"/>
  </si>
  <si>
    <t>張○○</t>
    <phoneticPr fontId="11" type="noConversion"/>
  </si>
  <si>
    <t>投入比率
(註1)E</t>
    <phoneticPr fontId="11" type="noConversion"/>
  </si>
  <si>
    <t>計畫書編列之酬勞費
F</t>
    <phoneticPr fontId="1" type="noConversion"/>
  </si>
  <si>
    <t>可列入本計畫之薪餉
G=F*E</t>
    <phoneticPr fontId="11" type="noConversion"/>
  </si>
  <si>
    <t>114年09月</t>
    <phoneticPr fontId="11" type="noConversion"/>
  </si>
  <si>
    <t>姓名</t>
  </si>
  <si>
    <t>合計</t>
  </si>
  <si>
    <t>工時記錄表</t>
    <phoneticPr fontId="11" type="noConversion"/>
  </si>
  <si>
    <t>姓名</t>
    <phoneticPr fontId="11" type="noConversion"/>
  </si>
  <si>
    <t>投入
比率</t>
    <phoneticPr fontId="11" type="noConversion"/>
  </si>
  <si>
    <t>簽名欄</t>
    <phoneticPr fontId="11" type="noConversion"/>
  </si>
  <si>
    <t>註3.請假不論事由，請假時數均不得列入投入工時計算。</t>
    <phoneticPr fontId="11" type="noConversion"/>
  </si>
  <si>
    <t>註4.公司加班如另發加班費則上表所統計之工時不含加班時數；如採補休方式則加班時數應計入，補休時則視同請假處理。</t>
    <phoneticPr fontId="11" type="noConversion"/>
  </si>
  <si>
    <t>註5.每月投入比率最高為1.00。</t>
    <phoneticPr fontId="11" type="noConversion"/>
  </si>
  <si>
    <t>註6.填表時人員請按計畫主持人、研究員、副研究員、助理研究員、研究助理員依序排列。</t>
    <phoneticPr fontId="11" type="noConversion"/>
  </si>
  <si>
    <t>註7.請研發人員確認工時記錄後於簽名欄位以中文全名簽名(請勿簽英文或蓋章替代)。</t>
    <phoneticPr fontId="11" type="noConversion"/>
  </si>
  <si>
    <t>114年09月</t>
    <phoneticPr fontId="9" type="noConversion"/>
  </si>
  <si>
    <r>
      <t>註1.當月正常上班總時數：  10月/</t>
    </r>
    <r>
      <rPr>
        <sz val="11"/>
        <color rgb="FF0000FF"/>
        <rFont val="標楷體"/>
        <family val="4"/>
        <charset val="136"/>
      </rPr>
      <t>176</t>
    </r>
    <r>
      <rPr>
        <sz val="11"/>
        <rFont val="標楷體"/>
        <family val="4"/>
        <charset val="136"/>
      </rPr>
      <t>小時 ；11月/</t>
    </r>
    <r>
      <rPr>
        <sz val="11"/>
        <color rgb="FF0000FF"/>
        <rFont val="標楷體"/>
        <family val="4"/>
        <charset val="136"/>
      </rPr>
      <t>168</t>
    </r>
    <r>
      <rPr>
        <sz val="11"/>
        <rFont val="標楷體"/>
        <family val="4"/>
        <charset val="136"/>
      </rPr>
      <t>小時 ；12月/</t>
    </r>
    <r>
      <rPr>
        <sz val="11"/>
        <color rgb="FF0000FF"/>
        <rFont val="標楷體"/>
        <family val="4"/>
        <charset val="136"/>
      </rPr>
      <t>176</t>
    </r>
    <r>
      <rPr>
        <sz val="11"/>
        <rFont val="標楷體"/>
        <family val="4"/>
        <charset val="136"/>
      </rPr>
      <t>小時</t>
    </r>
    <phoneticPr fontId="11" type="noConversion"/>
  </si>
  <si>
    <r>
      <t>註1.當月正常上班總時數： 1月/</t>
    </r>
    <r>
      <rPr>
        <sz val="11"/>
        <color rgb="FF0000FF"/>
        <rFont val="標楷體"/>
        <family val="4"/>
        <charset val="136"/>
      </rPr>
      <t>136</t>
    </r>
    <r>
      <rPr>
        <sz val="11"/>
        <rFont val="標楷體"/>
        <family val="4"/>
        <charset val="136"/>
      </rPr>
      <t>小時 ；2月/</t>
    </r>
    <r>
      <rPr>
        <sz val="11"/>
        <color rgb="FF0000FF"/>
        <rFont val="標楷體"/>
        <family val="4"/>
        <charset val="136"/>
      </rPr>
      <t>160</t>
    </r>
    <r>
      <rPr>
        <sz val="11"/>
        <rFont val="標楷體"/>
        <family val="4"/>
        <charset val="136"/>
      </rPr>
      <t>小時 ；3月/</t>
    </r>
    <r>
      <rPr>
        <sz val="11"/>
        <color rgb="FF0000FF"/>
        <rFont val="標楷體"/>
        <family val="4"/>
        <charset val="136"/>
      </rPr>
      <t>168</t>
    </r>
    <r>
      <rPr>
        <sz val="11"/>
        <rFont val="標楷體"/>
        <family val="4"/>
        <charset val="136"/>
      </rPr>
      <t>小時 ；4月</t>
    </r>
    <r>
      <rPr>
        <sz val="11"/>
        <color theme="1"/>
        <rFont val="標楷體"/>
        <family val="4"/>
        <charset val="136"/>
      </rPr>
      <t>/</t>
    </r>
    <r>
      <rPr>
        <sz val="11"/>
        <color rgb="FF0000FF"/>
        <rFont val="標楷體"/>
        <family val="4"/>
        <charset val="136"/>
      </rPr>
      <t>160</t>
    </r>
    <r>
      <rPr>
        <sz val="11"/>
        <rFont val="標楷體"/>
        <family val="4"/>
        <charset val="136"/>
      </rPr>
      <t>小時 ；5月/</t>
    </r>
    <r>
      <rPr>
        <sz val="11"/>
        <color rgb="FF0000FF"/>
        <rFont val="標楷體"/>
        <family val="4"/>
        <charset val="136"/>
      </rPr>
      <t>160</t>
    </r>
    <r>
      <rPr>
        <sz val="11"/>
        <rFont val="標楷體"/>
        <family val="4"/>
        <charset val="136"/>
      </rPr>
      <t>小時 ；6月/</t>
    </r>
    <r>
      <rPr>
        <sz val="11"/>
        <color rgb="FF0000FF"/>
        <rFont val="標楷體"/>
        <family val="4"/>
        <charset val="136"/>
      </rPr>
      <t>168</t>
    </r>
    <r>
      <rPr>
        <sz val="11"/>
        <rFont val="標楷體"/>
        <family val="4"/>
        <charset val="136"/>
      </rPr>
      <t>小時 ；7月/</t>
    </r>
    <r>
      <rPr>
        <sz val="11"/>
        <color rgb="FF0000FF"/>
        <rFont val="標楷體"/>
        <family val="4"/>
        <charset val="136"/>
      </rPr>
      <t>184</t>
    </r>
    <r>
      <rPr>
        <sz val="11"/>
        <rFont val="標楷體"/>
        <family val="4"/>
        <charset val="136"/>
      </rPr>
      <t>小時 ；8月/</t>
    </r>
    <r>
      <rPr>
        <sz val="11"/>
        <color rgb="FF0000FF"/>
        <rFont val="標楷體"/>
        <family val="4"/>
        <charset val="136"/>
      </rPr>
      <t>168</t>
    </r>
    <r>
      <rPr>
        <sz val="11"/>
        <rFont val="標楷體"/>
        <family val="4"/>
        <charset val="136"/>
      </rPr>
      <t>小時 ；9月/</t>
    </r>
    <r>
      <rPr>
        <sz val="11"/>
        <color rgb="FF0000FF"/>
        <rFont val="標楷體"/>
        <family val="4"/>
        <charset val="136"/>
      </rPr>
      <t>176</t>
    </r>
    <r>
      <rPr>
        <sz val="11"/>
        <rFont val="標楷體"/>
        <family val="4"/>
        <charset val="136"/>
      </rPr>
      <t>小時</t>
    </r>
    <phoneticPr fontId="11" type="noConversion"/>
  </si>
  <si>
    <t>消耗性器材及原材料費</t>
    <phoneticPr fontId="11" type="noConversion"/>
  </si>
  <si>
    <t>日期</t>
  </si>
  <si>
    <t>傳票號碼</t>
  </si>
  <si>
    <t>發票日期             (領料日期)</t>
    <phoneticPr fontId="11" type="noConversion"/>
  </si>
  <si>
    <t>發票編號         (領料單號)</t>
    <phoneticPr fontId="11" type="noConversion"/>
  </si>
  <si>
    <t>供應商</t>
  </si>
  <si>
    <t>付款憑證</t>
  </si>
  <si>
    <t>MV41728687</t>
    <phoneticPr fontId="11" type="noConversion"/>
  </si>
  <si>
    <t>註3：如屬公司共通性材料領用，發票日期、發票號碼請改填寫領料單日期、領料單號碼、供應商及付款憑證欄則可空白。</t>
    <phoneticPr fontId="11" type="noConversion"/>
  </si>
  <si>
    <t>註4：營業稅不得報支。</t>
    <phoneticPr fontId="11" type="noConversion"/>
  </si>
  <si>
    <t>註5：付款憑證請填寫支票號碼及支票發票日期(可兌現日)﹐若以零用金支付或匯款方式請註明，並於計畫執行期間結束前須完成支付。</t>
    <phoneticPr fontId="11" type="noConversion"/>
  </si>
  <si>
    <t>○○○有限公司</t>
    <phoneticPr fontId="11" type="noConversion"/>
  </si>
  <si>
    <t>品名</t>
    <phoneticPr fontId="11" type="noConversion"/>
  </si>
  <si>
    <t>單位</t>
    <phoneticPr fontId="11" type="noConversion"/>
  </si>
  <si>
    <t>數量</t>
    <phoneticPr fontId="11" type="noConversion"/>
  </si>
  <si>
    <t>單價</t>
    <phoneticPr fontId="11" type="noConversion"/>
  </si>
  <si>
    <t>顧問費</t>
  </si>
  <si>
    <t>金額單位:元</t>
  </si>
  <si>
    <r>
      <t>註</t>
    </r>
    <r>
      <rPr>
        <sz val="11"/>
        <color rgb="FF000000"/>
        <rFont val="Times New Roman"/>
        <family val="1"/>
      </rPr>
      <t>2</t>
    </r>
    <r>
      <rPr>
        <sz val="11"/>
        <color rgb="FF000000"/>
        <rFont val="標楷體"/>
        <family val="4"/>
        <charset val="136"/>
      </rPr>
      <t>：顧問費每人每月以1萬元為限。</t>
    </r>
  </si>
  <si>
    <r>
      <t>註</t>
    </r>
    <r>
      <rPr>
        <sz val="11"/>
        <color rgb="FF000000"/>
        <rFont val="Times New Roman"/>
        <family val="1"/>
      </rPr>
      <t>3</t>
    </r>
    <r>
      <rPr>
        <sz val="11"/>
        <color rgb="FF000000"/>
        <rFont val="標楷體"/>
        <family val="4"/>
        <charset val="136"/>
      </rPr>
      <t>：若無此科目預算，則免附此表。</t>
    </r>
  </si>
  <si>
    <t>合計</t>
    <phoneticPr fontId="1" type="noConversion"/>
  </si>
  <si>
    <t>財產編號</t>
  </si>
  <si>
    <t>取得日期</t>
  </si>
  <si>
    <t>剩餘年限</t>
    <phoneticPr fontId="11" type="noConversion"/>
  </si>
  <si>
    <t>註1：「已有設備」之名稱應與計畫書及財產目錄所列相符；如有變更，應於期中/結報告前提報核定。</t>
    <phoneticPr fontId="11" type="noConversion"/>
  </si>
  <si>
    <t>註3：已有設備每月使用費A3＝A1×A2/剩餘使用年限×12 (該設備如有預留殘值1年，則剩餘使用年限應包含預留殘值之年限)，並依預計使用月數編列。</t>
  </si>
  <si>
    <t>註5：已有設備計算之每月使用費不得超過該設備帳上提列之每月折舊金額。</t>
    <phoneticPr fontId="11" type="noConversion"/>
  </si>
  <si>
    <t>研發設備使用費(1)---已有設備</t>
    <phoneticPr fontId="11" type="noConversion"/>
  </si>
  <si>
    <t>購入成本
(單套)</t>
    <phoneticPr fontId="11" type="noConversion"/>
  </si>
  <si>
    <t>套數
A1</t>
    <phoneticPr fontId="11" type="noConversion"/>
  </si>
  <si>
    <t>投入時
單套帳面價值
（未折減餘額）
A2</t>
    <phoneticPr fontId="11" type="noConversion"/>
  </si>
  <si>
    <t>每月攤提使用費
A3=A1*A2*/剩餘使用年限×12
(詳如註3)</t>
    <phoneticPr fontId="11" type="noConversion"/>
  </si>
  <si>
    <t>本期使用費
A5=A3*A4</t>
    <phoneticPr fontId="11" type="noConversion"/>
  </si>
  <si>
    <t>計畫書所列項目</t>
    <phoneticPr fontId="1" type="noConversion"/>
  </si>
  <si>
    <t>註1:本表左半部於期中填報，右側（紅色部份）於結案時加填。</t>
    <phoneticPr fontId="11" type="noConversion"/>
  </si>
  <si>
    <t>註2:金額以元為單位。</t>
    <phoneticPr fontId="11" type="noConversion"/>
  </si>
  <si>
    <t>註4：帳務查核時應備妥下列文件備查:1.請購單、採購單、驗收單、統一發票或收據、進口報關結匯單據與INVOICE。2.財產目錄。 3.研發設備使用記錄表。4.若為分攤，應附分攤表及原始憑證影本。5.涉及外幣支付時應附實際付款當時之外幣匯率表。</t>
    <phoneticPr fontId="11" type="noConversion"/>
  </si>
  <si>
    <t>小計</t>
    <phoneticPr fontId="1" type="noConversion"/>
  </si>
  <si>
    <t>設備名稱</t>
  </si>
  <si>
    <t>設備名稱</t>
    <phoneticPr fontId="11" type="noConversion"/>
  </si>
  <si>
    <t>本期投入期數(月數)
A4</t>
    <phoneticPr fontId="1" type="noConversion"/>
  </si>
  <si>
    <t>註2：「本期投入期數」應依據設備使用記錄表實際投入比率一致。投入比率應與各該設備使用記錄之投入比率一致。</t>
    <phoneticPr fontId="11" type="noConversion"/>
  </si>
  <si>
    <t>研發設備使用記錄表</t>
    <phoneticPr fontId="11" type="noConversion"/>
  </si>
  <si>
    <t>財產編號</t>
    <phoneticPr fontId="11" type="noConversion"/>
  </si>
  <si>
    <t>已有設備</t>
    <phoneticPr fontId="11" type="noConversion"/>
  </si>
  <si>
    <t>註4.每月投入比率最高為1.00。</t>
    <phoneticPr fontId="11" type="noConversion"/>
  </si>
  <si>
    <t>註5.攤提設備名稱請參照計畫書所編列設備。</t>
    <phoneticPr fontId="11" type="noConversion"/>
  </si>
  <si>
    <r>
      <t>註2.當月正常使用總時數與人員上班時數相同；</t>
    </r>
    <r>
      <rPr>
        <sz val="11"/>
        <color indexed="10"/>
        <rFont val="標楷體"/>
        <family val="4"/>
        <charset val="136"/>
      </rPr>
      <t>若設備為24小時開機者，則以24小時*當月日數，計算當月正常使用總時數。</t>
    </r>
    <phoneticPr fontId="11" type="noConversion"/>
  </si>
  <si>
    <t>新增設備</t>
    <phoneticPr fontId="11" type="noConversion"/>
  </si>
  <si>
    <t>註3.投入比率 = 投入小時的合計/當月正常使用總時數(以1.00、0.80小數點兩位表示)</t>
    <phoneticPr fontId="11" type="noConversion"/>
  </si>
  <si>
    <t>註2.投入比率 = 投入小時的合計/當月正常上班總時數(以1.00、0.80小數點兩位表示)</t>
    <phoneticPr fontId="11" type="noConversion"/>
  </si>
  <si>
    <r>
      <t>註1.當月正常上班總時數： 1月</t>
    </r>
    <r>
      <rPr>
        <sz val="11"/>
        <color rgb="FF0000FF"/>
        <rFont val="標楷體"/>
        <family val="4"/>
        <charset val="136"/>
      </rPr>
      <t>/136</t>
    </r>
    <r>
      <rPr>
        <sz val="11"/>
        <rFont val="標楷體"/>
        <family val="4"/>
        <charset val="136"/>
      </rPr>
      <t>小時 ；2月/</t>
    </r>
    <r>
      <rPr>
        <sz val="11"/>
        <color rgb="FF0000FF"/>
        <rFont val="標楷體"/>
        <family val="4"/>
        <charset val="136"/>
      </rPr>
      <t>160</t>
    </r>
    <r>
      <rPr>
        <sz val="11"/>
        <rFont val="標楷體"/>
        <family val="4"/>
        <charset val="136"/>
      </rPr>
      <t>小時 ；3月/</t>
    </r>
    <r>
      <rPr>
        <sz val="11"/>
        <color rgb="FF0000FF"/>
        <rFont val="標楷體"/>
        <family val="4"/>
        <charset val="136"/>
      </rPr>
      <t>168</t>
    </r>
    <r>
      <rPr>
        <sz val="11"/>
        <rFont val="標楷體"/>
        <family val="4"/>
        <charset val="136"/>
      </rPr>
      <t>小時 ；4月/</t>
    </r>
    <r>
      <rPr>
        <sz val="11"/>
        <color rgb="FF0000FF"/>
        <rFont val="標楷體"/>
        <family val="4"/>
        <charset val="136"/>
      </rPr>
      <t>160</t>
    </r>
    <r>
      <rPr>
        <sz val="11"/>
        <rFont val="標楷體"/>
        <family val="4"/>
        <charset val="136"/>
      </rPr>
      <t>小時 ；5月/</t>
    </r>
    <r>
      <rPr>
        <sz val="11"/>
        <color rgb="FF0000FF"/>
        <rFont val="標楷體"/>
        <family val="4"/>
        <charset val="136"/>
      </rPr>
      <t>160</t>
    </r>
    <r>
      <rPr>
        <sz val="11"/>
        <rFont val="標楷體"/>
        <family val="4"/>
        <charset val="136"/>
      </rPr>
      <t>小時 ；6月/</t>
    </r>
    <r>
      <rPr>
        <sz val="11"/>
        <color rgb="FF0000FF"/>
        <rFont val="標楷體"/>
        <family val="4"/>
        <charset val="136"/>
      </rPr>
      <t>168</t>
    </r>
    <r>
      <rPr>
        <sz val="11"/>
        <rFont val="標楷體"/>
        <family val="4"/>
        <charset val="136"/>
      </rPr>
      <t>小時 ；7月/</t>
    </r>
    <r>
      <rPr>
        <sz val="11"/>
        <color rgb="FF0000FF"/>
        <rFont val="標楷體"/>
        <family val="4"/>
        <charset val="136"/>
      </rPr>
      <t>184</t>
    </r>
    <r>
      <rPr>
        <sz val="11"/>
        <rFont val="標楷體"/>
        <family val="4"/>
        <charset val="136"/>
      </rPr>
      <t>小時 ；8月</t>
    </r>
    <r>
      <rPr>
        <sz val="11"/>
        <color rgb="FF0000FF"/>
        <rFont val="標楷體"/>
        <family val="4"/>
        <charset val="136"/>
      </rPr>
      <t>/168</t>
    </r>
    <r>
      <rPr>
        <sz val="11"/>
        <rFont val="標楷體"/>
        <family val="4"/>
        <charset val="136"/>
      </rPr>
      <t>小時 ；9月/</t>
    </r>
    <r>
      <rPr>
        <sz val="11"/>
        <color rgb="FF0000FF"/>
        <rFont val="標楷體"/>
        <family val="4"/>
        <charset val="136"/>
      </rPr>
      <t>176</t>
    </r>
    <r>
      <rPr>
        <sz val="11"/>
        <rFont val="標楷體"/>
        <family val="4"/>
        <charset val="136"/>
      </rPr>
      <t>小時</t>
    </r>
    <phoneticPr fontId="11" type="noConversion"/>
  </si>
  <si>
    <t>傳票日期</t>
  </si>
  <si>
    <t>發票日期</t>
  </si>
  <si>
    <t>品名</t>
  </si>
  <si>
    <t>合 計</t>
    <phoneticPr fontId="11" type="noConversion"/>
  </si>
  <si>
    <t>註1：所列報之維護設備及經費，應與計畫書所列相符，並應出具維修廠商憑證，且所列維護費之金額應與原始憑證、費用分攤表相符，如有變更，應於期中/結案報告前提報核定。</t>
    <phoneticPr fontId="11" type="noConversion"/>
  </si>
  <si>
    <t>研發設備維護費---已有設備</t>
    <phoneticPr fontId="11" type="noConversion"/>
  </si>
  <si>
    <t>單位</t>
    <phoneticPr fontId="1" type="noConversion"/>
  </si>
  <si>
    <t>發票編號</t>
  </si>
  <si>
    <t>註5：帳務查核時應備妥下列文件備查:1.請購單、驗收單、維護合約、發票或收據等。2.設備維修記錄表。3.若為分攤，應附分攤表及原始憑證影本。4.涉及外幣支付時應附當時之外幣匯率表。5.財產目錄(需載明設備名稱及財產編號)。</t>
    <phoneticPr fontId="11" type="noConversion"/>
  </si>
  <si>
    <t>註2：營業稅不得報支；新增設備保固期間內不得列報維護費。</t>
    <phoneticPr fontId="11" type="noConversion"/>
  </si>
  <si>
    <t>註3：付款憑證請填寫支票號碼，若以零用金支付或匯款方式請註明。</t>
    <phoneticPr fontId="11" type="noConversion"/>
  </si>
  <si>
    <t xml:space="preserve">購入成本 </t>
    <phoneticPr fontId="11" type="noConversion"/>
  </si>
  <si>
    <t>註4：年維護費不得超出原購入成本之5%；廠商自行維修之設備以認列維修材料費為原則；參考公式：（購入成本 × 0.05 / 12）× 執行月數。</t>
    <phoneticPr fontId="11" type="noConversion"/>
  </si>
  <si>
    <t>註6：該設備實際發生之維護費累計金額如超過該設備維護費上限，應自行減列。</t>
    <phoneticPr fontId="1" type="noConversion"/>
  </si>
  <si>
    <t>金額</t>
  </si>
  <si>
    <t>合計</t>
    <phoneticPr fontId="1" type="noConversion"/>
  </si>
  <si>
    <t>合  計</t>
    <phoneticPr fontId="11" type="noConversion"/>
  </si>
  <si>
    <t xml:space="preserve"> 小 計 (A)</t>
    <phoneticPr fontId="11" type="noConversion"/>
  </si>
  <si>
    <t>維護費用</t>
    <phoneticPr fontId="11" type="noConversion"/>
  </si>
  <si>
    <t>註3：新增設備每月使用費A3＝A1×A2/60，並依預計使用月數編列。</t>
    <phoneticPr fontId="1" type="noConversion"/>
  </si>
  <si>
    <t>套數
B1</t>
    <phoneticPr fontId="11" type="noConversion"/>
  </si>
  <si>
    <t>投入時
單套帳面價值
（未折減餘額）
B2</t>
    <phoneticPr fontId="11" type="noConversion"/>
  </si>
  <si>
    <t>每月攤提使用費
B3=B1*B2*/60
(詳如註3)</t>
    <phoneticPr fontId="11" type="noConversion"/>
  </si>
  <si>
    <t>本期投入期數(月數)
B4</t>
    <phoneticPr fontId="1" type="noConversion"/>
  </si>
  <si>
    <t>本期使用費
B5=A3*A4</t>
    <phoneticPr fontId="11" type="noConversion"/>
  </si>
  <si>
    <t>付款憑證</t>
    <phoneticPr fontId="11" type="noConversion"/>
  </si>
  <si>
    <t>註1：「新增設備」之名稱應與計畫書及財產目錄所列相符；如有變更，應於期中/結報告前提報核定。</t>
    <phoneticPr fontId="11" type="noConversion"/>
  </si>
  <si>
    <t>研發設備使用費(2)---新增設備</t>
    <phoneticPr fontId="11" type="noConversion"/>
  </si>
  <si>
    <t xml:space="preserve"> 小 計 (B)</t>
    <phoneticPr fontId="11" type="noConversion"/>
  </si>
  <si>
    <t>合 計 (A+B)</t>
    <phoneticPr fontId="1" type="noConversion"/>
  </si>
  <si>
    <t>付款期數</t>
  </si>
  <si>
    <t>5.付款方式：</t>
  </si>
  <si>
    <t>註2：付款憑證以支票支付，請填寫支票號碼。</t>
  </si>
  <si>
    <t>註3：營業稅不得報支。</t>
  </si>
  <si>
    <t>註4：委外測試之委託對象應與計畫書所列相符，金額應與原始憑證（如：統一發票或收據）相符。</t>
  </si>
  <si>
    <r>
      <t>第</t>
    </r>
    <r>
      <rPr>
        <sz val="11"/>
        <color theme="1"/>
        <rFont val="標楷體"/>
        <family val="4"/>
        <charset val="136"/>
      </rPr>
      <t xml:space="preserve"> 1 </t>
    </r>
    <r>
      <rPr>
        <sz val="12"/>
        <color rgb="FF000000"/>
        <rFont val="標楷體"/>
        <family val="4"/>
        <charset val="136"/>
      </rPr>
      <t>期</t>
    </r>
  </si>
  <si>
    <r>
      <t>第</t>
    </r>
    <r>
      <rPr>
        <sz val="11"/>
        <color theme="1"/>
        <rFont val="標楷體"/>
        <family val="4"/>
        <charset val="136"/>
      </rPr>
      <t xml:space="preserve"> 2 </t>
    </r>
    <r>
      <rPr>
        <sz val="12"/>
        <color rgb="FF000000"/>
        <rFont val="標楷體"/>
        <family val="4"/>
        <charset val="136"/>
      </rPr>
      <t>期</t>
    </r>
  </si>
  <si>
    <t>技術引進及委託研究費</t>
    <phoneticPr fontId="1" type="noConversion"/>
  </si>
  <si>
    <t>計畫書項目名稱</t>
    <phoneticPr fontId="1" type="noConversion"/>
  </si>
  <si>
    <t>合 計</t>
    <phoneticPr fontId="1" type="noConversion"/>
  </si>
  <si>
    <t>註1：請依技術引進及委託研究項目分開填寫(每一項目填寫一份)。所列項目（如：技術、專利權、委託研究等）及金額應與計畫書所列相符，如需變更應來函核定。</t>
    <phoneticPr fontId="1" type="noConversion"/>
  </si>
  <si>
    <t>註5：委託對象、項目及金額應與計畫書一致，不同委託對象及項目之預算金額不能流用。</t>
    <phoneticPr fontId="1" type="noConversion"/>
  </si>
  <si>
    <t>1.技術引進(委託)項目名稱：○○○○作業</t>
    <phoneticPr fontId="1" type="noConversion"/>
  </si>
  <si>
    <t>4.合約總額：○○○元整</t>
    <phoneticPr fontId="1" type="noConversion"/>
  </si>
  <si>
    <t>2.技術引進(委託)對象：○○○○○○有限公司</t>
    <phoneticPr fontId="1" type="noConversion"/>
  </si>
  <si>
    <t>金額單位：元</t>
    <phoneticPr fontId="1" type="noConversion"/>
  </si>
  <si>
    <t>合 計</t>
    <phoneticPr fontId="1" type="noConversion"/>
  </si>
  <si>
    <r>
      <t>發票金額
(</t>
    </r>
    <r>
      <rPr>
        <u/>
        <sz val="11"/>
        <rFont val="標楷體"/>
        <family val="4"/>
        <charset val="136"/>
      </rPr>
      <t>不含營業稅</t>
    </r>
    <r>
      <rPr>
        <sz val="11"/>
        <rFont val="標楷體"/>
        <family val="4"/>
        <charset val="136"/>
      </rPr>
      <t>)</t>
    </r>
    <phoneticPr fontId="11" type="noConversion"/>
  </si>
  <si>
    <t>X光繞射儀</t>
  </si>
  <si>
    <t>X光繞射儀</t>
    <phoneticPr fontId="1" type="noConversion"/>
  </si>
  <si>
    <t>焊條</t>
    <phoneticPr fontId="11" type="noConversion"/>
  </si>
  <si>
    <t>包</t>
    <phoneticPr fontId="11" type="noConversion"/>
  </si>
  <si>
    <t>加工鐵絲</t>
    <phoneticPr fontId="1" type="noConversion"/>
  </si>
  <si>
    <t>把</t>
    <phoneticPr fontId="1" type="noConversion"/>
  </si>
  <si>
    <t>113/12/1</t>
    <phoneticPr fontId="1" type="noConversion"/>
  </si>
  <si>
    <t>奈米粒經分析儀</t>
  </si>
  <si>
    <t>奈米粒經分析儀</t>
    <phoneticPr fontId="1" type="noConversion"/>
  </si>
  <si>
    <t>CF025541</t>
    <phoneticPr fontId="1" type="noConversion"/>
  </si>
  <si>
    <t>螺絲</t>
    <phoneticPr fontId="1" type="noConversion"/>
  </si>
  <si>
    <t>個</t>
    <phoneticPr fontId="1" type="noConversion"/>
  </si>
  <si>
    <t>註1：投入比率應與工時記錄表合計當月份一致。每月投入比率以1為上限。
註2：帳務查核時應備妥下列文件備查:1.薪資結構、內部作業流程與人事管理辦法等之書面說明。2.證明支付薪資金額之文件，包括：（1）薪資明細；（2）銀行轉帳記錄或印領清冊(研發人員須簽名)。3.勞保單。4.工時紀錄及工作紀錄簿。5.公司差勤紀錄。
註3.請研發人員確認工時記錄後於簽名欄位以中文全名簽名(請勿蓋章替代)。</t>
    <phoneticPr fontId="11" type="noConversion"/>
  </si>
  <si>
    <r>
      <t>註</t>
    </r>
    <r>
      <rPr>
        <sz val="11"/>
        <color rgb="FF000000"/>
        <rFont val="標楷體"/>
        <family val="1"/>
        <charset val="136"/>
      </rPr>
      <t>1</t>
    </r>
    <r>
      <rPr>
        <sz val="11"/>
        <color rgb="FF000000"/>
        <rFont val="標楷體"/>
        <family val="4"/>
        <charset val="136"/>
      </rPr>
      <t>：帳務查核時應備妥下列文件備查：</t>
    </r>
    <r>
      <rPr>
        <sz val="11"/>
        <color rgb="FF000000"/>
        <rFont val="標楷體"/>
        <family val="1"/>
        <charset val="136"/>
      </rPr>
      <t>1.</t>
    </r>
    <r>
      <rPr>
        <sz val="11"/>
        <color rgb="FF000000"/>
        <rFont val="標楷體"/>
        <family val="4"/>
        <charset val="136"/>
      </rPr>
      <t>證明支付薪資金額之文件，包括：（</t>
    </r>
    <r>
      <rPr>
        <sz val="11"/>
        <color rgb="FF000000"/>
        <rFont val="標楷體"/>
        <family val="1"/>
        <charset val="136"/>
      </rPr>
      <t>1</t>
    </r>
    <r>
      <rPr>
        <sz val="11"/>
        <color rgb="FF000000"/>
        <rFont val="標楷體"/>
        <family val="4"/>
        <charset val="136"/>
      </rPr>
      <t>）領款收據（應書明受領事由、受領人名、地址、身份證編號，由受領人簽名或蓋章）；（</t>
    </r>
    <r>
      <rPr>
        <sz val="11"/>
        <color rgb="FF000000"/>
        <rFont val="標楷體"/>
        <family val="1"/>
        <charset val="136"/>
      </rPr>
      <t>2</t>
    </r>
    <r>
      <rPr>
        <sz val="11"/>
        <color rgb="FF000000"/>
        <rFont val="標楷體"/>
        <family val="4"/>
        <charset val="136"/>
      </rPr>
      <t>）支票存根或銀行轉帳、匯款單。</t>
    </r>
    <phoneticPr fontId="1" type="noConversion"/>
  </si>
  <si>
    <t>註1：「計畫書所列項目」需與計畫書所列之材料項目一致；如有變更，應於期中/結報告前提報核定。</t>
    <phoneticPr fontId="11" type="noConversion"/>
  </si>
  <si>
    <t>註2：「品名」需與計畫書所列之材料項目名稱一致。</t>
    <phoneticPr fontId="11" type="noConversion"/>
  </si>
  <si>
    <t>註5：付款憑證請填寫支票號碼﹐若以零用金支付或匯款方式請註明，並於計畫執行期間結束前須完成支付。</t>
    <phoneticPr fontId="11" type="noConversion"/>
  </si>
  <si>
    <t>註6：帳務查核時應備妥下列文件備查:1.為專案計畫採購者應提供統一發票、收據或進口結匯單據與invoice、及內部轉帳傳票、請購單、採購單及驗收單及付款憑證（如水單、信用狀、匯款單、付款支票、銀行對帳單、零用金支付清單等），足以證明之支付憑證。2.共通性器材領料應提供：領料單、材料明細帳、進銷存表或分攤表。3.涉及外幣支付時應附當時之外幣匯率表。</t>
    <phoneticPr fontId="11" type="noConversion"/>
  </si>
  <si>
    <t>註5：帳務查核時應備妥下列文件備查: 1.技術引進(關鍵智財)費：(1)技術引進及專利購置契約書。(2)統一發票（或收據）、或國外之INVOICE(或RECEIPT)及匯兌水單。(3)付款支票及銀行對帳單。2.委託研究費：(1) 委託研究契約書。(2)統一發票或收據。(4)付款支票及銀行對帳單。</t>
    <phoneticPr fontId="1" type="noConversion"/>
  </si>
  <si>
    <t>114年度          □期中會計報告          □結案會計報告</t>
    <phoneticPr fontId="1" type="noConversion"/>
  </si>
  <si>
    <t>資料期間：民國114年9月1日至</t>
    <phoneticPr fontId="9" type="noConversion"/>
  </si>
  <si>
    <t>115年○○月○○日</t>
    <phoneticPr fontId="1" type="noConversion"/>
  </si>
  <si>
    <t>計畫編號：114SBIR-○</t>
    <phoneticPr fontId="9" type="noConversion"/>
  </si>
  <si>
    <t>114年10月</t>
    <phoneticPr fontId="11" type="noConversion"/>
  </si>
  <si>
    <t>114年11月</t>
    <phoneticPr fontId="11" type="noConversion"/>
  </si>
  <si>
    <t>114年12月</t>
    <phoneticPr fontId="11" type="noConversion"/>
  </si>
  <si>
    <t>114年9月</t>
    <phoneticPr fontId="11" type="noConversion"/>
  </si>
  <si>
    <t>115年01月</t>
    <phoneticPr fontId="11" type="noConversion"/>
  </si>
  <si>
    <t>115年02月</t>
    <phoneticPr fontId="11" type="noConversion"/>
  </si>
  <si>
    <t>115年03月</t>
    <phoneticPr fontId="11" type="noConversion"/>
  </si>
  <si>
    <t>115年04月</t>
    <phoneticPr fontId="11" type="noConversion"/>
  </si>
  <si>
    <t>115年05月</t>
    <phoneticPr fontId="11" type="noConversion"/>
  </si>
  <si>
    <t>115年06月</t>
    <phoneticPr fontId="11" type="noConversion"/>
  </si>
  <si>
    <t>115年07月</t>
    <phoneticPr fontId="11" type="noConversion"/>
  </si>
  <si>
    <t>115年08月</t>
    <phoneticPr fontId="11" type="noConversion"/>
  </si>
  <si>
    <t>115年01月</t>
    <phoneticPr fontId="9" type="noConversion"/>
  </si>
  <si>
    <t>114年10月</t>
    <phoneticPr fontId="9" type="noConversion"/>
  </si>
  <si>
    <t>114年11月</t>
    <phoneticPr fontId="9" type="noConversion"/>
  </si>
  <si>
    <t>114年12月</t>
    <phoneticPr fontId="9" type="noConversion"/>
  </si>
  <si>
    <t>115年02月</t>
    <phoneticPr fontId="9" type="noConversion"/>
  </si>
  <si>
    <t>115年03月</t>
    <phoneticPr fontId="9" type="noConversion"/>
  </si>
  <si>
    <t>115年04月</t>
    <phoneticPr fontId="9" type="noConversion"/>
  </si>
  <si>
    <t>115年05月</t>
    <phoneticPr fontId="9" type="noConversion"/>
  </si>
  <si>
    <t>115年06月</t>
    <phoneticPr fontId="9" type="noConversion"/>
  </si>
  <si>
    <t>115年07月</t>
    <phoneticPr fontId="9" type="noConversion"/>
  </si>
  <si>
    <t>115年08月</t>
    <phoneticPr fontId="9" type="noConversion"/>
  </si>
  <si>
    <t>114年合計</t>
    <phoneticPr fontId="9" type="noConversion"/>
  </si>
  <si>
    <t>匯款 114/11/08</t>
    <phoneticPr fontId="11" type="noConversion"/>
  </si>
  <si>
    <t>匯款 114/10/08</t>
    <phoneticPr fontId="11" type="noConversion"/>
  </si>
  <si>
    <t>114/09/09</t>
    <phoneticPr fontId="11" type="noConversion"/>
  </si>
  <si>
    <t>匯款 114/9/11</t>
    <phoneticPr fontId="11" type="noConversion"/>
  </si>
  <si>
    <t>3.合約期間:114年9月01日~115年○○月○○日</t>
    <phoneticPr fontId="9" type="noConversion"/>
  </si>
  <si>
    <t>匯款 115/05/11</t>
    <phoneticPr fontId="11" type="noConversion"/>
  </si>
  <si>
    <t>匯款 114/9/12</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</si>
</sst>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quot;$&quot;* #,##0.00_-;\-&quot;$&quot;* #,##0.00_-;_-&quot;$&quot;* &quot;-&quot;??_-;_-@_-"/>
    <numFmt numFmtId="43" formatCode="_-* #,##0.00_-;\-* #,##0.00_-;_-* &quot;-&quot;??_-;_-@_-"/>
    <numFmt numFmtId="176" formatCode="0.0%"/>
    <numFmt numFmtId="177" formatCode="_-* #,##0_-;\-* #,##0_-;_-* &quot;-&quot;?_-;_-@_-"/>
    <numFmt numFmtId="178" formatCode="#,##0_);[Red]\(#,##0\)"/>
    <numFmt numFmtId="179" formatCode="_-* #,##0.00_-;\-* #,##0.00_-;_-* &quot;-&quot;_-;_-@_-"/>
    <numFmt numFmtId="180" formatCode="#,##0_ "/>
    <numFmt numFmtId="181" formatCode="#,##0&quot; &quot;"/>
    <numFmt numFmtId="182" formatCode="_-* #,##0.0_-;\-* #,##0.0_-;_-* &quot;-&quot;_-;_-@_-"/>
    <numFmt numFmtId="183" formatCode="#,##0.00_ "/>
    <numFmt numFmtId="184" formatCode="&quot; &quot;#,##0&quot; &quot;;&quot;-&quot;#,##0&quot; &quot;;&quot; - &quot;;&quot; &quot;@&quot; &quot;"/>
  </numFmts>
  <fonts count="44" x14ac:knownFonts="1">
    <font>
      <sz val="11"/>
      <color theme="1"/>
      <name val="新細明體"/>
      <family val="2"/>
      <scheme val="minor"/>
    </font>
    <font>
      <sz val="9"/>
      <name val="新細明體"/>
      <family val="3"/>
      <charset val="136"/>
      <scheme val="minor"/>
    </font>
    <font>
      <sz val="11"/>
      <color theme="1"/>
      <name val="新細明體"/>
      <family val="2"/>
      <scheme val="minor"/>
    </font>
    <font>
      <sz val="12"/>
      <color rgb="FF000000"/>
      <name val="Times New Roman"/>
      <family val="1"/>
    </font>
    <font>
      <sz val="14"/>
      <color rgb="FF000000"/>
      <name val="標楷體"/>
      <family val="4"/>
      <charset val="136"/>
    </font>
    <font>
      <sz val="12"/>
      <color rgb="FF000000"/>
      <name val="新細明體"/>
      <family val="1"/>
      <charset val="136"/>
    </font>
    <font>
      <sz val="10"/>
      <color rgb="FF000000"/>
      <name val="MS Sans Serif"/>
      <family val="2"/>
    </font>
    <font>
      <b/>
      <sz val="16"/>
      <name val="標楷體"/>
      <family val="4"/>
      <charset val="136"/>
    </font>
    <font>
      <b/>
      <sz val="16"/>
      <color indexed="8"/>
      <name val="標楷體"/>
      <family val="4"/>
      <charset val="136"/>
    </font>
    <font>
      <sz val="9"/>
      <name val="細明體"/>
      <family val="3"/>
      <charset val="136"/>
    </font>
    <font>
      <sz val="12"/>
      <name val="標楷體"/>
      <family val="4"/>
      <charset val="136"/>
    </font>
    <font>
      <sz val="9"/>
      <name val="新細明體"/>
      <family val="1"/>
      <charset val="136"/>
    </font>
    <font>
      <sz val="10"/>
      <name val="標楷體"/>
      <family val="4"/>
      <charset val="136"/>
    </font>
    <font>
      <sz val="16"/>
      <name val="標楷體"/>
      <family val="4"/>
      <charset val="136"/>
    </font>
    <font>
      <b/>
      <sz val="14"/>
      <name val="標楷體"/>
      <family val="4"/>
      <charset val="136"/>
    </font>
    <font>
      <sz val="12"/>
      <color rgb="FF000000"/>
      <name val="標楷體"/>
      <family val="4"/>
      <charset val="136"/>
    </font>
    <font>
      <sz val="11"/>
      <color theme="1"/>
      <name val="標楷體"/>
      <family val="4"/>
      <charset val="136"/>
    </font>
    <font>
      <sz val="14"/>
      <color indexed="8"/>
      <name val="標楷體"/>
      <family val="4"/>
      <charset val="136"/>
    </font>
    <font>
      <sz val="12"/>
      <color indexed="10"/>
      <name val="標楷體"/>
      <family val="4"/>
      <charset val="136"/>
    </font>
    <font>
      <sz val="14"/>
      <name val="標楷體"/>
      <family val="4"/>
      <charset val="136"/>
    </font>
    <font>
      <sz val="12"/>
      <color theme="1"/>
      <name val="標楷體"/>
      <family val="4"/>
      <charset val="136"/>
    </font>
    <font>
      <sz val="10"/>
      <name val="MS Sans Serif"/>
      <family val="2"/>
    </font>
    <font>
      <sz val="10"/>
      <color rgb="FFFF0000"/>
      <name val="標楷體"/>
      <family val="4"/>
      <charset val="136"/>
    </font>
    <font>
      <sz val="10"/>
      <color indexed="10"/>
      <name val="標楷體"/>
      <family val="4"/>
      <charset val="136"/>
    </font>
    <font>
      <sz val="13"/>
      <name val="標楷體"/>
      <family val="4"/>
      <charset val="136"/>
    </font>
    <font>
      <sz val="12"/>
      <color rgb="FF0000FF"/>
      <name val="標楷體"/>
      <family val="4"/>
      <charset val="136"/>
    </font>
    <font>
      <b/>
      <sz val="14"/>
      <color theme="1"/>
      <name val="標楷體"/>
      <family val="4"/>
      <charset val="136"/>
    </font>
    <font>
      <b/>
      <sz val="11"/>
      <name val="標楷體"/>
      <family val="4"/>
      <charset val="136"/>
    </font>
    <font>
      <sz val="11"/>
      <name val="標楷體"/>
      <family val="4"/>
      <charset val="136"/>
    </font>
    <font>
      <sz val="11"/>
      <color indexed="8"/>
      <name val="標楷體"/>
      <family val="4"/>
      <charset val="136"/>
    </font>
    <font>
      <sz val="11"/>
      <color indexed="10"/>
      <name val="標楷體"/>
      <family val="4"/>
      <charset val="136"/>
    </font>
    <font>
      <sz val="11"/>
      <color rgb="FF0000FF"/>
      <name val="標楷體"/>
      <family val="4"/>
      <charset val="136"/>
    </font>
    <font>
      <b/>
      <sz val="14"/>
      <color rgb="FF000000"/>
      <name val="標楷體"/>
      <family val="4"/>
      <charset val="136"/>
    </font>
    <font>
      <b/>
      <sz val="11"/>
      <color rgb="FF000000"/>
      <name val="標楷體"/>
      <family val="4"/>
      <charset val="136"/>
    </font>
    <font>
      <sz val="11"/>
      <color rgb="FF000000"/>
      <name val="標楷體"/>
      <family val="4"/>
      <charset val="136"/>
    </font>
    <font>
      <sz val="11"/>
      <color rgb="FF000000"/>
      <name val="標楷體"/>
      <family val="1"/>
      <charset val="136"/>
    </font>
    <font>
      <sz val="11"/>
      <color rgb="FF000000"/>
      <name val="Times New Roman"/>
      <family val="1"/>
    </font>
    <font>
      <sz val="11"/>
      <color rgb="FFFF0000"/>
      <name val="標楷體"/>
      <family val="4"/>
      <charset val="136"/>
    </font>
    <font>
      <sz val="10"/>
      <name val="Times New Roman"/>
      <family val="1"/>
    </font>
    <font>
      <sz val="10"/>
      <color indexed="8"/>
      <name val="Times New Roman"/>
      <family val="1"/>
    </font>
    <font>
      <b/>
      <sz val="11"/>
      <color theme="1"/>
      <name val="標楷體"/>
      <family val="4"/>
      <charset val="136"/>
    </font>
    <font>
      <b/>
      <sz val="12"/>
      <color rgb="FF000000"/>
      <name val="標楷體"/>
      <family val="4"/>
      <charset val="136"/>
    </font>
    <font>
      <sz val="16"/>
      <color rgb="FF000000"/>
      <name val="標楷體"/>
      <family val="4"/>
      <charset val="136"/>
    </font>
    <font>
      <u/>
      <sz val="11"/>
      <name val="標楷體"/>
      <family val="4"/>
      <charset val="136"/>
    </font>
  </fonts>
  <fills count="5">
    <fill>
      <patternFill patternType="none"/>
    </fill>
    <fill>
      <patternFill patternType="gray125"/>
    </fill>
    <fill>
      <patternFill patternType="solid">
        <fgColor indexed="42"/>
        <bgColor indexed="64"/>
      </patternFill>
    </fill>
    <fill>
      <patternFill patternType="solid">
        <fgColor rgb="FFCCFFCC"/>
        <bgColor rgb="FFCCFFCC"/>
      </patternFill>
    </fill>
    <fill>
      <patternFill patternType="solid">
        <fgColor rgb="FFCCFFCC"/>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thin">
        <color indexed="64"/>
      </left>
      <right style="thin">
        <color indexed="64"/>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
      <left style="thin">
        <color indexed="64"/>
      </left>
      <right style="medium">
        <color rgb="FFFF0000"/>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medium">
        <color rgb="FFFF0000"/>
      </top>
      <bottom style="thin">
        <color theme="1"/>
      </bottom>
      <diagonal/>
    </border>
    <border diagonalUp="1">
      <left style="thin">
        <color indexed="64"/>
      </left>
      <right style="medium">
        <color rgb="FFFF0000"/>
      </right>
      <top style="medium">
        <color rgb="FFFF0000"/>
      </top>
      <bottom style="thin">
        <color theme="1"/>
      </bottom>
      <diagonal style="thin">
        <color indexed="64"/>
      </diagonal>
    </border>
    <border diagonalUp="1">
      <left style="thin">
        <color indexed="64"/>
      </left>
      <right style="medium">
        <color rgb="FFFF0000"/>
      </right>
      <top style="thin">
        <color theme="1"/>
      </top>
      <bottom style="thin">
        <color theme="1"/>
      </bottom>
      <diagonal style="thin">
        <color indexed="64"/>
      </diagonal>
    </border>
    <border diagonalUp="1">
      <left style="thin">
        <color indexed="64"/>
      </left>
      <right style="medium">
        <color rgb="FFFF0000"/>
      </right>
      <top/>
      <bottom style="medium">
        <color rgb="FFFF0000"/>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1"/>
      </right>
      <top/>
      <bottom style="thin">
        <color theme="1"/>
      </bottom>
      <diagonal/>
    </border>
    <border>
      <left style="thin">
        <color indexed="64"/>
      </left>
      <right/>
      <top/>
      <bottom/>
      <diagonal/>
    </border>
    <border>
      <left style="medium">
        <color indexed="64"/>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theme="1"/>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6">
    <xf numFmtId="0" fontId="0" fillId="0" borderId="0"/>
    <xf numFmtId="41" fontId="2" fillId="0" borderId="0" applyFont="0" applyFill="0" applyBorder="0" applyAlignment="0" applyProtection="0">
      <alignment vertical="center"/>
    </xf>
    <xf numFmtId="0" fontId="3" fillId="0" borderId="0" applyNumberFormat="0" applyFont="0" applyBorder="0" applyProtection="0"/>
    <xf numFmtId="0" fontId="5" fillId="0" borderId="0" applyNumberFormat="0" applyBorder="0" applyProtection="0"/>
    <xf numFmtId="0" fontId="6" fillId="0" borderId="0" applyNumberFormat="0" applyBorder="0" applyProtection="0"/>
    <xf numFmtId="0" fontId="21" fillId="0" borderId="0"/>
  </cellStyleXfs>
  <cellXfs count="428">
    <xf numFmtId="0" fontId="0" fillId="0" borderId="0" xfId="0"/>
    <xf numFmtId="0" fontId="12" fillId="0" borderId="0" xfId="0" applyFont="1" applyAlignment="1">
      <alignment vertical="center"/>
    </xf>
    <xf numFmtId="0" fontId="16" fillId="0" borderId="0" xfId="0" applyFont="1"/>
    <xf numFmtId="0" fontId="13" fillId="0" borderId="0" xfId="2" applyFont="1" applyBorder="1"/>
    <xf numFmtId="0" fontId="15" fillId="0" borderId="0" xfId="2" applyFont="1" applyBorder="1"/>
    <xf numFmtId="0" fontId="10" fillId="0" borderId="0" xfId="3" applyFont="1" applyBorder="1"/>
    <xf numFmtId="0" fontId="15" fillId="0" borderId="0" xfId="2" applyFont="1" applyBorder="1" applyAlignment="1">
      <alignment horizontal="center"/>
    </xf>
    <xf numFmtId="0" fontId="19" fillId="0" borderId="0" xfId="2" applyFont="1" applyBorder="1"/>
    <xf numFmtId="0" fontId="4" fillId="0" borderId="0" xfId="2" applyFont="1" applyFill="1" applyBorder="1" applyAlignment="1"/>
    <xf numFmtId="0" fontId="4" fillId="0" borderId="0" xfId="2" applyFont="1" applyFill="1" applyBorder="1" applyAlignment="1">
      <alignment wrapText="1"/>
    </xf>
    <xf numFmtId="0" fontId="16" fillId="0" borderId="0" xfId="0" applyFont="1" applyAlignment="1">
      <alignment wrapText="1"/>
    </xf>
    <xf numFmtId="0" fontId="19" fillId="0" borderId="0" xfId="2" applyFont="1" applyBorder="1" applyAlignment="1">
      <alignment vertical="center"/>
    </xf>
    <xf numFmtId="0" fontId="10" fillId="0" borderId="1" xfId="0" quotePrefix="1" applyFont="1" applyBorder="1" applyAlignment="1">
      <alignment horizontal="center" vertical="center"/>
    </xf>
    <xf numFmtId="178" fontId="10" fillId="0" borderId="0" xfId="1" applyNumberFormat="1" applyFont="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horizontal="left" vertical="center"/>
    </xf>
    <xf numFmtId="0" fontId="10" fillId="0" borderId="1" xfId="0" applyFont="1" applyBorder="1" applyAlignment="1">
      <alignment horizontal="left" vertical="center"/>
    </xf>
    <xf numFmtId="178" fontId="10" fillId="2" borderId="1" xfId="1" applyNumberFormat="1" applyFont="1" applyFill="1" applyBorder="1" applyAlignment="1">
      <alignment vertical="center"/>
    </xf>
    <xf numFmtId="0" fontId="10" fillId="0" borderId="0" xfId="0" applyFont="1" applyAlignment="1">
      <alignment vertical="center"/>
    </xf>
    <xf numFmtId="180" fontId="10" fillId="0" borderId="15" xfId="1" applyNumberFormat="1" applyFont="1" applyBorder="1" applyAlignment="1">
      <alignment vertical="center"/>
    </xf>
    <xf numFmtId="41" fontId="10" fillId="0" borderId="11" xfId="1" applyFont="1" applyBorder="1" applyAlignment="1">
      <alignment horizontal="center" vertical="center"/>
    </xf>
    <xf numFmtId="41" fontId="10" fillId="0" borderId="2" xfId="1"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44" fontId="10" fillId="0" borderId="12" xfId="0" applyNumberFormat="1" applyFont="1" applyBorder="1" applyAlignment="1">
      <alignment horizontal="center" vertical="center" wrapText="1"/>
    </xf>
    <xf numFmtId="44" fontId="10" fillId="0" borderId="14" xfId="0" applyNumberFormat="1" applyFont="1" applyBorder="1" applyAlignment="1">
      <alignment horizontal="center" vertical="center" wrapText="1"/>
    </xf>
    <xf numFmtId="0" fontId="10" fillId="0" borderId="0" xfId="4" applyFont="1" applyAlignment="1">
      <alignment horizontal="right" vertical="center"/>
    </xf>
    <xf numFmtId="10" fontId="10" fillId="0" borderId="12" xfId="1" applyNumberFormat="1" applyFont="1" applyBorder="1" applyAlignment="1">
      <alignment vertical="center"/>
    </xf>
    <xf numFmtId="179" fontId="10" fillId="0" borderId="1" xfId="1" applyNumberFormat="1" applyFont="1" applyBorder="1" applyAlignment="1">
      <alignment vertical="center"/>
    </xf>
    <xf numFmtId="0" fontId="15" fillId="0" borderId="0" xfId="2" applyFont="1" applyAlignment="1">
      <alignment vertical="center"/>
    </xf>
    <xf numFmtId="176" fontId="10" fillId="0" borderId="0" xfId="2" applyNumberFormat="1" applyFont="1" applyAlignment="1">
      <alignment vertical="center"/>
    </xf>
    <xf numFmtId="177" fontId="10" fillId="0" borderId="16" xfId="1" applyNumberFormat="1" applyFont="1" applyBorder="1" applyAlignment="1">
      <alignment vertical="center"/>
    </xf>
    <xf numFmtId="177" fontId="10" fillId="0" borderId="1" xfId="1" applyNumberFormat="1" applyFont="1" applyFill="1" applyBorder="1" applyAlignment="1">
      <alignment horizontal="right" vertical="center"/>
    </xf>
    <xf numFmtId="177" fontId="10" fillId="0" borderId="1" xfId="1" applyNumberFormat="1" applyFont="1" applyBorder="1" applyAlignment="1">
      <alignment horizontal="right" vertical="center"/>
    </xf>
    <xf numFmtId="178" fontId="10" fillId="0" borderId="0" xfId="1" applyNumberFormat="1" applyFont="1" applyBorder="1" applyAlignment="1">
      <alignment horizontal="center" vertical="center"/>
    </xf>
    <xf numFmtId="178" fontId="25" fillId="0" borderId="0" xfId="1" applyNumberFormat="1" applyFont="1" applyBorder="1" applyAlignment="1">
      <alignment horizontal="center" vertical="center"/>
    </xf>
    <xf numFmtId="41" fontId="20" fillId="2" borderId="1" xfId="1" applyNumberFormat="1" applyFont="1" applyFill="1" applyBorder="1" applyAlignment="1">
      <alignment horizontal="right" vertical="center"/>
    </xf>
    <xf numFmtId="41" fontId="20" fillId="0" borderId="1" xfId="1" applyNumberFormat="1" applyFont="1" applyFill="1" applyBorder="1" applyAlignment="1">
      <alignment horizontal="right" vertical="center"/>
    </xf>
    <xf numFmtId="177" fontId="10" fillId="0" borderId="1" xfId="1" applyNumberFormat="1" applyFont="1" applyBorder="1" applyAlignment="1">
      <alignment vertical="center"/>
    </xf>
    <xf numFmtId="177" fontId="10" fillId="0" borderId="8" xfId="1" applyNumberFormat="1" applyFont="1" applyFill="1" applyBorder="1" applyAlignment="1">
      <alignment horizontal="right" vertical="center"/>
    </xf>
    <xf numFmtId="0" fontId="10" fillId="0" borderId="1" xfId="0" applyFont="1" applyBorder="1" applyAlignment="1">
      <alignment horizontal="center" vertical="center" wrapText="1"/>
    </xf>
    <xf numFmtId="10" fontId="10" fillId="0" borderId="1" xfId="1" applyNumberFormat="1" applyFont="1" applyBorder="1" applyAlignment="1">
      <alignment vertical="center"/>
    </xf>
    <xf numFmtId="44" fontId="10" fillId="0" borderId="11" xfId="0" applyNumberFormat="1" applyFont="1" applyBorder="1" applyAlignment="1">
      <alignment horizontal="center" vertical="center" wrapText="1"/>
    </xf>
    <xf numFmtId="178" fontId="10" fillId="0" borderId="19" xfId="1" applyNumberFormat="1" applyFont="1" applyBorder="1" applyAlignment="1">
      <alignment vertical="center"/>
    </xf>
    <xf numFmtId="178" fontId="10" fillId="0" borderId="20" xfId="1" applyNumberFormat="1" applyFont="1" applyBorder="1" applyAlignment="1">
      <alignment vertical="center"/>
    </xf>
    <xf numFmtId="178" fontId="10" fillId="0" borderId="21" xfId="1" applyNumberFormat="1" applyFont="1" applyBorder="1" applyAlignment="1">
      <alignment vertical="center"/>
    </xf>
    <xf numFmtId="44" fontId="10" fillId="0" borderId="18" xfId="0" applyNumberFormat="1" applyFont="1" applyBorder="1" applyAlignment="1">
      <alignment horizontal="center" vertical="center" wrapText="1"/>
    </xf>
    <xf numFmtId="177" fontId="10" fillId="0" borderId="17" xfId="1" applyNumberFormat="1" applyFont="1" applyFill="1" applyBorder="1" applyAlignment="1">
      <alignment horizontal="right" vertical="center"/>
    </xf>
    <xf numFmtId="10" fontId="10" fillId="0" borderId="22" xfId="1" applyNumberFormat="1" applyFont="1" applyBorder="1" applyAlignment="1">
      <alignment vertical="center"/>
    </xf>
    <xf numFmtId="177" fontId="10" fillId="0" borderId="22" xfId="1" applyNumberFormat="1" applyFont="1" applyBorder="1" applyAlignment="1">
      <alignment vertical="center"/>
    </xf>
    <xf numFmtId="178" fontId="25" fillId="0" borderId="23" xfId="1" applyNumberFormat="1" applyFont="1" applyBorder="1" applyAlignment="1">
      <alignment horizontal="center" vertical="center"/>
    </xf>
    <xf numFmtId="178" fontId="10" fillId="0" borderId="24" xfId="1" applyNumberFormat="1" applyFont="1" applyBorder="1" applyAlignment="1">
      <alignment vertical="center"/>
    </xf>
    <xf numFmtId="44" fontId="10" fillId="0" borderId="25" xfId="0" applyNumberFormat="1" applyFont="1" applyBorder="1" applyAlignment="1">
      <alignment horizontal="center" vertical="center" wrapText="1"/>
    </xf>
    <xf numFmtId="177" fontId="10" fillId="0" borderId="26" xfId="1" applyNumberFormat="1" applyFont="1" applyBorder="1" applyAlignment="1">
      <alignment vertical="center"/>
    </xf>
    <xf numFmtId="177" fontId="10" fillId="0" borderId="28" xfId="1" applyNumberFormat="1" applyFont="1" applyBorder="1" applyAlignment="1">
      <alignment vertical="center"/>
    </xf>
    <xf numFmtId="177" fontId="10" fillId="0" borderId="27" xfId="1" applyNumberFormat="1" applyFont="1" applyBorder="1" applyAlignment="1">
      <alignment vertical="center"/>
    </xf>
    <xf numFmtId="41" fontId="28" fillId="2" borderId="29" xfId="0" applyNumberFormat="1" applyFont="1" applyFill="1" applyBorder="1" applyAlignment="1">
      <alignment vertical="center"/>
    </xf>
    <xf numFmtId="41" fontId="28" fillId="0" borderId="29" xfId="0" applyNumberFormat="1" applyFont="1" applyBorder="1" applyAlignment="1">
      <alignment vertical="center"/>
    </xf>
    <xf numFmtId="2" fontId="28" fillId="0" borderId="29" xfId="0" applyNumberFormat="1" applyFont="1" applyBorder="1" applyAlignment="1">
      <alignment vertical="center"/>
    </xf>
    <xf numFmtId="0" fontId="16" fillId="0" borderId="0" xfId="0" applyFont="1" applyAlignment="1">
      <alignment horizontal="center"/>
    </xf>
    <xf numFmtId="0" fontId="16" fillId="0" borderId="0" xfId="0" applyFont="1" applyBorder="1" applyAlignment="1">
      <alignment horizontal="center"/>
    </xf>
    <xf numFmtId="0" fontId="16" fillId="0" borderId="0" xfId="0" applyFont="1" applyBorder="1"/>
    <xf numFmtId="0" fontId="30" fillId="0" borderId="0" xfId="0" applyFont="1" applyBorder="1" applyAlignment="1">
      <alignment vertical="center" wrapText="1"/>
    </xf>
    <xf numFmtId="0" fontId="28" fillId="0" borderId="0" xfId="0" applyFont="1" applyBorder="1" applyAlignment="1">
      <alignment vertical="center" wrapText="1"/>
    </xf>
    <xf numFmtId="0" fontId="28" fillId="0" borderId="0" xfId="0" applyFont="1" applyBorder="1" applyAlignment="1">
      <alignment vertical="center"/>
    </xf>
    <xf numFmtId="0" fontId="29" fillId="0" borderId="0" xfId="0" applyFont="1" applyBorder="1" applyAlignment="1">
      <alignment vertical="center"/>
    </xf>
    <xf numFmtId="178" fontId="29" fillId="0" borderId="0" xfId="0" applyNumberFormat="1" applyFont="1" applyBorder="1" applyAlignment="1">
      <alignment vertical="center"/>
    </xf>
    <xf numFmtId="178" fontId="30" fillId="0" borderId="0" xfId="0" applyNumberFormat="1" applyFont="1" applyBorder="1" applyAlignment="1">
      <alignment vertical="center" wrapText="1"/>
    </xf>
    <xf numFmtId="178" fontId="28" fillId="0" borderId="0" xfId="0" applyNumberFormat="1" applyFont="1" applyBorder="1" applyAlignment="1">
      <alignment vertical="center"/>
    </xf>
    <xf numFmtId="178" fontId="28" fillId="0" borderId="0" xfId="0" applyNumberFormat="1" applyFont="1" applyBorder="1" applyAlignment="1">
      <alignment vertical="center" wrapText="1"/>
    </xf>
    <xf numFmtId="178" fontId="16" fillId="0" borderId="0" xfId="0" applyNumberFormat="1" applyFont="1" applyBorder="1"/>
    <xf numFmtId="178" fontId="16" fillId="0" borderId="0" xfId="0" applyNumberFormat="1" applyFont="1"/>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41" fontId="28" fillId="0" borderId="36" xfId="0" applyNumberFormat="1" applyFont="1" applyBorder="1" applyAlignment="1">
      <alignment vertical="center"/>
    </xf>
    <xf numFmtId="178" fontId="28" fillId="0" borderId="36" xfId="0" applyNumberFormat="1" applyFont="1" applyBorder="1" applyAlignment="1">
      <alignment vertical="center"/>
    </xf>
    <xf numFmtId="0" fontId="28" fillId="0" borderId="37" xfId="0" applyFont="1" applyBorder="1" applyAlignment="1">
      <alignment horizontal="center" vertical="center"/>
    </xf>
    <xf numFmtId="41" fontId="28" fillId="2" borderId="36" xfId="0" applyNumberFormat="1" applyFont="1" applyFill="1" applyBorder="1" applyAlignment="1">
      <alignment vertical="center"/>
    </xf>
    <xf numFmtId="41" fontId="28" fillId="0" borderId="45" xfId="0" applyNumberFormat="1" applyFont="1" applyBorder="1" applyAlignment="1">
      <alignment horizontal="centerContinuous" vertical="center"/>
    </xf>
    <xf numFmtId="41" fontId="28" fillId="0" borderId="45" xfId="0" applyNumberFormat="1" applyFont="1" applyBorder="1" applyAlignment="1">
      <alignment horizontal="right" vertical="center"/>
    </xf>
    <xf numFmtId="178" fontId="28" fillId="0" borderId="45" xfId="0" applyNumberFormat="1" applyFont="1" applyBorder="1" applyAlignment="1">
      <alignment horizontal="right" vertical="center"/>
    </xf>
    <xf numFmtId="0" fontId="28" fillId="0" borderId="46" xfId="0" applyFont="1" applyBorder="1" applyAlignment="1">
      <alignment horizontal="center" vertical="center"/>
    </xf>
    <xf numFmtId="0" fontId="28" fillId="0" borderId="1" xfId="0" applyFont="1" applyBorder="1" applyAlignment="1">
      <alignment horizontal="center" vertical="center"/>
    </xf>
    <xf numFmtId="0" fontId="28" fillId="2" borderId="1" xfId="0" applyFont="1" applyFill="1" applyBorder="1" applyAlignment="1">
      <alignment vertical="center"/>
    </xf>
    <xf numFmtId="0" fontId="28" fillId="0" borderId="1" xfId="0" applyFont="1" applyBorder="1" applyAlignment="1">
      <alignment vertical="center"/>
    </xf>
    <xf numFmtId="0" fontId="28" fillId="2" borderId="1" xfId="0" applyFont="1" applyFill="1" applyBorder="1" applyAlignment="1">
      <alignment horizontal="center" vertical="center"/>
    </xf>
    <xf numFmtId="0" fontId="28" fillId="0" borderId="22" xfId="0" applyFont="1" applyBorder="1" applyAlignment="1">
      <alignment horizontal="center" vertical="center"/>
    </xf>
    <xf numFmtId="0" fontId="28" fillId="0" borderId="22" xfId="0" applyFont="1" applyBorder="1" applyAlignment="1">
      <alignment vertical="center"/>
    </xf>
    <xf numFmtId="0" fontId="28" fillId="0" borderId="0" xfId="0" applyFont="1" applyBorder="1" applyAlignment="1">
      <alignment horizontal="center" vertical="center"/>
    </xf>
    <xf numFmtId="41" fontId="28" fillId="0" borderId="1" xfId="0" applyNumberFormat="1" applyFont="1" applyBorder="1" applyAlignment="1">
      <alignment vertical="center"/>
    </xf>
    <xf numFmtId="41" fontId="28" fillId="2" borderId="29" xfId="0" applyNumberFormat="1" applyFont="1" applyFill="1" applyBorder="1" applyAlignment="1">
      <alignment horizontal="center" vertical="center"/>
    </xf>
    <xf numFmtId="0" fontId="28" fillId="0" borderId="56" xfId="0" applyFont="1" applyBorder="1" applyAlignment="1">
      <alignment horizontal="center" vertical="center"/>
    </xf>
    <xf numFmtId="0" fontId="28" fillId="0" borderId="58" xfId="0" applyFont="1" applyBorder="1" applyAlignment="1">
      <alignment horizontal="center" vertical="center"/>
    </xf>
    <xf numFmtId="41" fontId="28" fillId="2" borderId="1" xfId="0" applyNumberFormat="1" applyFont="1" applyFill="1" applyBorder="1" applyAlignment="1">
      <alignment vertical="center"/>
    </xf>
    <xf numFmtId="41" fontId="28" fillId="2" borderId="30" xfId="0" applyNumberFormat="1" applyFont="1" applyFill="1" applyBorder="1" applyAlignment="1">
      <alignment vertical="center"/>
    </xf>
    <xf numFmtId="0" fontId="28" fillId="2" borderId="8" xfId="0" applyFont="1" applyFill="1" applyBorder="1" applyAlignment="1">
      <alignment horizontal="center" vertical="center"/>
    </xf>
    <xf numFmtId="0" fontId="16" fillId="0" borderId="0" xfId="0" applyFont="1" applyAlignment="1">
      <alignment vertical="center"/>
    </xf>
    <xf numFmtId="0" fontId="20" fillId="0" borderId="0" xfId="0" applyFont="1" applyAlignment="1">
      <alignment vertical="center"/>
    </xf>
    <xf numFmtId="0" fontId="16" fillId="0" borderId="0" xfId="0" applyFont="1" applyAlignment="1">
      <alignment horizontal="center" vertical="center"/>
    </xf>
    <xf numFmtId="0" fontId="28" fillId="2" borderId="1" xfId="0" applyFont="1" applyFill="1" applyBorder="1" applyAlignment="1">
      <alignment horizontal="left" vertical="center"/>
    </xf>
    <xf numFmtId="0" fontId="16" fillId="2" borderId="1" xfId="0" applyFont="1" applyFill="1" applyBorder="1" applyAlignment="1">
      <alignment horizontal="left" vertical="center"/>
    </xf>
    <xf numFmtId="0" fontId="28" fillId="0" borderId="59" xfId="0" applyFont="1" applyBorder="1" applyAlignment="1">
      <alignment horizontal="center" vertical="center"/>
    </xf>
    <xf numFmtId="0" fontId="28" fillId="0" borderId="39"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horizontal="center" vertical="center" wrapText="1"/>
    </xf>
    <xf numFmtId="0" fontId="10" fillId="0" borderId="0" xfId="0" applyFont="1" applyBorder="1" applyAlignment="1">
      <alignment horizontal="center" vertical="center"/>
    </xf>
    <xf numFmtId="0" fontId="16" fillId="0" borderId="60" xfId="0" applyFont="1" applyBorder="1" applyAlignment="1">
      <alignment horizontal="center" vertical="center"/>
    </xf>
    <xf numFmtId="0" fontId="28" fillId="0" borderId="60" xfId="0" applyFont="1" applyBorder="1" applyAlignment="1">
      <alignment horizontal="center" vertical="center"/>
    </xf>
    <xf numFmtId="0" fontId="16" fillId="0" borderId="40" xfId="0" applyFont="1" applyBorder="1" applyAlignment="1">
      <alignment horizontal="center" vertical="center"/>
    </xf>
    <xf numFmtId="41" fontId="28" fillId="0" borderId="22" xfId="0" applyNumberFormat="1" applyFont="1" applyBorder="1" applyAlignment="1">
      <alignment vertical="center"/>
    </xf>
    <xf numFmtId="41" fontId="28" fillId="4" borderId="29" xfId="0" applyNumberFormat="1" applyFont="1" applyFill="1" applyBorder="1" applyAlignment="1">
      <alignment vertical="center"/>
    </xf>
    <xf numFmtId="178" fontId="28" fillId="4" borderId="29" xfId="0" applyNumberFormat="1" applyFont="1" applyFill="1" applyBorder="1" applyAlignment="1">
      <alignment vertical="center"/>
    </xf>
    <xf numFmtId="41" fontId="28" fillId="4" borderId="31" xfId="0" applyNumberFormat="1" applyFont="1" applyFill="1" applyBorder="1" applyAlignment="1">
      <alignment vertical="center"/>
    </xf>
    <xf numFmtId="178" fontId="28" fillId="4" borderId="31" xfId="0" applyNumberFormat="1" applyFont="1" applyFill="1" applyBorder="1" applyAlignment="1">
      <alignment vertical="center"/>
    </xf>
    <xf numFmtId="41" fontId="28" fillId="0" borderId="36" xfId="0" applyNumberFormat="1" applyFont="1" applyFill="1" applyBorder="1" applyAlignment="1">
      <alignment vertical="center"/>
    </xf>
    <xf numFmtId="0" fontId="28" fillId="0" borderId="36" xfId="0" applyFont="1" applyFill="1" applyBorder="1" applyAlignment="1">
      <alignment vertical="center"/>
    </xf>
    <xf numFmtId="178" fontId="28" fillId="0" borderId="36" xfId="0" applyNumberFormat="1" applyFont="1" applyFill="1" applyBorder="1" applyAlignment="1">
      <alignment vertical="center"/>
    </xf>
    <xf numFmtId="2" fontId="28" fillId="0" borderId="36" xfId="0" applyNumberFormat="1" applyFont="1" applyFill="1" applyBorder="1" applyAlignment="1">
      <alignment vertical="center"/>
    </xf>
    <xf numFmtId="2" fontId="28" fillId="0" borderId="29" xfId="0" applyNumberFormat="1" applyFont="1" applyFill="1" applyBorder="1" applyAlignment="1">
      <alignment vertical="center"/>
    </xf>
    <xf numFmtId="41" fontId="28" fillId="0" borderId="29" xfId="0" applyNumberFormat="1" applyFont="1" applyFill="1" applyBorder="1" applyAlignment="1">
      <alignment vertical="center"/>
    </xf>
    <xf numFmtId="41" fontId="28" fillId="0" borderId="31" xfId="0" applyNumberFormat="1" applyFont="1" applyFill="1" applyBorder="1" applyAlignment="1">
      <alignment vertical="center"/>
    </xf>
    <xf numFmtId="0" fontId="16" fillId="0" borderId="0" xfId="0" applyFont="1" applyAlignment="1">
      <alignment horizontal="left" vertical="center" wrapText="1"/>
    </xf>
    <xf numFmtId="0" fontId="16" fillId="2" borderId="1" xfId="0" applyFont="1" applyFill="1" applyBorder="1" applyAlignment="1">
      <alignment horizontal="center" vertical="center"/>
    </xf>
    <xf numFmtId="41" fontId="16" fillId="0" borderId="0" xfId="0" applyNumberFormat="1" applyFont="1" applyAlignment="1">
      <alignment vertical="center" wrapText="1"/>
    </xf>
    <xf numFmtId="41" fontId="16" fillId="0" borderId="0" xfId="0" applyNumberFormat="1" applyFont="1" applyAlignment="1">
      <alignment vertical="center"/>
    </xf>
    <xf numFmtId="41" fontId="28" fillId="0" borderId="39" xfId="0" applyNumberFormat="1" applyFont="1" applyBorder="1" applyAlignment="1">
      <alignment vertical="center"/>
    </xf>
    <xf numFmtId="0" fontId="0" fillId="0" borderId="0" xfId="0" applyFont="1" applyBorder="1" applyAlignment="1">
      <alignment vertical="center"/>
    </xf>
    <xf numFmtId="181" fontId="16" fillId="3" borderId="1" xfId="0" applyNumberFormat="1" applyFont="1" applyFill="1" applyBorder="1" applyAlignment="1">
      <alignment vertical="center"/>
    </xf>
    <xf numFmtId="181" fontId="16" fillId="0" borderId="39" xfId="0" applyNumberFormat="1" applyFont="1" applyBorder="1" applyAlignment="1">
      <alignment vertical="center"/>
    </xf>
    <xf numFmtId="0" fontId="16" fillId="0" borderId="59" xfId="0" applyFont="1" applyBorder="1" applyAlignment="1">
      <alignment horizontal="center" vertical="center"/>
    </xf>
    <xf numFmtId="0" fontId="0" fillId="0" borderId="0" xfId="0" applyAlignment="1">
      <alignment horizontal="center"/>
    </xf>
    <xf numFmtId="0" fontId="15" fillId="0" borderId="0" xfId="0" applyFont="1" applyBorder="1" applyAlignment="1">
      <alignment horizontal="center" vertical="center"/>
    </xf>
    <xf numFmtId="41" fontId="16" fillId="0" borderId="60" xfId="0" applyNumberFormat="1" applyFont="1" applyBorder="1" applyAlignment="1">
      <alignment vertical="center"/>
    </xf>
    <xf numFmtId="0" fontId="20" fillId="0" borderId="0" xfId="0" applyFont="1" applyBorder="1" applyAlignment="1">
      <alignment horizontal="left" vertical="center"/>
    </xf>
    <xf numFmtId="0" fontId="28" fillId="0" borderId="8" xfId="0" applyFont="1" applyBorder="1" applyAlignment="1">
      <alignment horizontal="center" vertical="center"/>
    </xf>
    <xf numFmtId="182" fontId="16" fillId="2" borderId="1" xfId="0" applyNumberFormat="1" applyFont="1" applyFill="1" applyBorder="1" applyAlignment="1">
      <alignment horizontal="center" vertical="center"/>
    </xf>
    <xf numFmtId="0" fontId="10" fillId="0" borderId="52" xfId="0" applyFont="1" applyBorder="1" applyAlignment="1">
      <alignment horizontal="right" vertical="center"/>
    </xf>
    <xf numFmtId="0" fontId="28" fillId="0" borderId="8" xfId="0" applyFont="1" applyBorder="1" applyAlignment="1">
      <alignment vertical="center"/>
    </xf>
    <xf numFmtId="41" fontId="28" fillId="0" borderId="8" xfId="0" applyNumberFormat="1" applyFont="1" applyBorder="1" applyAlignment="1">
      <alignment vertical="center"/>
    </xf>
    <xf numFmtId="183" fontId="28" fillId="0" borderId="8" xfId="0" applyNumberFormat="1" applyFont="1" applyBorder="1" applyAlignment="1">
      <alignment vertical="center"/>
    </xf>
    <xf numFmtId="41" fontId="28" fillId="0" borderId="8" xfId="0" applyNumberFormat="1" applyFont="1" applyBorder="1" applyAlignment="1">
      <alignment horizontal="right" vertical="center"/>
    </xf>
    <xf numFmtId="177" fontId="28" fillId="0" borderId="60" xfId="0" applyNumberFormat="1" applyFont="1" applyBorder="1" applyAlignment="1">
      <alignment vertical="center"/>
    </xf>
    <xf numFmtId="0" fontId="28" fillId="0" borderId="67" xfId="0" applyFont="1" applyBorder="1" applyAlignment="1">
      <alignment horizontal="center" vertical="center"/>
    </xf>
    <xf numFmtId="41" fontId="28" fillId="0" borderId="67" xfId="0" applyNumberFormat="1" applyFont="1" applyBorder="1" applyAlignment="1">
      <alignment vertical="center"/>
    </xf>
    <xf numFmtId="41" fontId="28" fillId="0" borderId="68" xfId="0" applyNumberFormat="1" applyFont="1" applyBorder="1" applyAlignment="1">
      <alignment vertical="center"/>
    </xf>
    <xf numFmtId="0" fontId="16" fillId="0" borderId="0" xfId="0" applyFont="1" applyAlignment="1">
      <alignment horizontal="left" vertical="center"/>
    </xf>
    <xf numFmtId="0" fontId="28" fillId="0" borderId="69" xfId="0" applyFont="1" applyBorder="1" applyAlignment="1">
      <alignment horizontal="center" vertical="center"/>
    </xf>
    <xf numFmtId="0" fontId="28" fillId="4" borderId="2" xfId="0" applyFont="1" applyFill="1" applyBorder="1" applyAlignment="1">
      <alignment vertical="center"/>
    </xf>
    <xf numFmtId="0" fontId="28" fillId="4" borderId="8" xfId="0" applyFont="1" applyFill="1" applyBorder="1" applyAlignment="1">
      <alignment vertical="center"/>
    </xf>
    <xf numFmtId="0" fontId="28" fillId="4" borderId="8" xfId="0" applyFont="1" applyFill="1" applyBorder="1" applyAlignment="1">
      <alignment horizontal="center" vertical="center"/>
    </xf>
    <xf numFmtId="41" fontId="28" fillId="4" borderId="8" xfId="0" applyNumberFormat="1" applyFont="1" applyFill="1" applyBorder="1" applyAlignment="1">
      <alignment vertical="center"/>
    </xf>
    <xf numFmtId="183" fontId="28" fillId="4" borderId="8" xfId="0" applyNumberFormat="1" applyFont="1" applyFill="1" applyBorder="1" applyAlignment="1">
      <alignment vertical="center"/>
    </xf>
    <xf numFmtId="0" fontId="28" fillId="4" borderId="69" xfId="0" applyFont="1" applyFill="1" applyBorder="1" applyAlignment="1">
      <alignment horizontal="center" vertical="center"/>
    </xf>
    <xf numFmtId="0" fontId="37" fillId="0" borderId="69"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38" fillId="0" borderId="0" xfId="0" applyFont="1" applyAlignment="1">
      <alignment vertical="center"/>
    </xf>
    <xf numFmtId="0" fontId="39"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28" fillId="4" borderId="1" xfId="0" applyFont="1" applyFill="1" applyBorder="1" applyAlignment="1">
      <alignment horizontal="center" vertical="center"/>
    </xf>
    <xf numFmtId="41" fontId="0" fillId="0" borderId="0" xfId="0" applyNumberFormat="1" applyFont="1" applyAlignment="1">
      <alignment vertical="center"/>
    </xf>
    <xf numFmtId="41" fontId="0" fillId="0" borderId="0" xfId="0" applyNumberFormat="1" applyAlignment="1">
      <alignment vertical="center"/>
    </xf>
    <xf numFmtId="179" fontId="28" fillId="0" borderId="1" xfId="0" applyNumberFormat="1" applyFont="1" applyBorder="1" applyAlignment="1">
      <alignment vertical="center"/>
    </xf>
    <xf numFmtId="179" fontId="28" fillId="0" borderId="22" xfId="0" applyNumberFormat="1" applyFont="1" applyBorder="1" applyAlignment="1">
      <alignment vertical="center"/>
    </xf>
    <xf numFmtId="179" fontId="0" fillId="0" borderId="0" xfId="0" applyNumberFormat="1" applyFont="1" applyAlignment="1">
      <alignment vertical="center"/>
    </xf>
    <xf numFmtId="179" fontId="0" fillId="0" borderId="0" xfId="0" applyNumberFormat="1" applyAlignment="1">
      <alignment vertical="center"/>
    </xf>
    <xf numFmtId="0" fontId="28" fillId="0" borderId="60" xfId="0" applyFont="1" applyBorder="1" applyAlignment="1">
      <alignment vertical="center"/>
    </xf>
    <xf numFmtId="179" fontId="28" fillId="0" borderId="40" xfId="0" applyNumberFormat="1" applyFont="1" applyBorder="1" applyAlignment="1">
      <alignment vertical="center"/>
    </xf>
    <xf numFmtId="41" fontId="28" fillId="4" borderId="1" xfId="0" applyNumberFormat="1" applyFont="1" applyFill="1" applyBorder="1" applyAlignment="1">
      <alignment vertical="center"/>
    </xf>
    <xf numFmtId="0" fontId="28" fillId="4" borderId="1" xfId="0" applyFont="1" applyFill="1" applyBorder="1" applyAlignment="1">
      <alignment horizontal="left" vertical="center"/>
    </xf>
    <xf numFmtId="0" fontId="28" fillId="0" borderId="59" xfId="0" applyFont="1" applyFill="1" applyBorder="1" applyAlignment="1">
      <alignment horizontal="center" vertical="center"/>
    </xf>
    <xf numFmtId="0" fontId="28" fillId="0" borderId="1" xfId="0" applyFont="1" applyFill="1" applyBorder="1" applyAlignment="1">
      <alignment vertical="center"/>
    </xf>
    <xf numFmtId="0" fontId="28" fillId="0" borderId="42" xfId="0" applyFont="1" applyBorder="1" applyAlignment="1">
      <alignment horizontal="center" vertical="center"/>
    </xf>
    <xf numFmtId="41" fontId="28" fillId="0" borderId="42" xfId="0" applyNumberFormat="1" applyFont="1" applyBorder="1" applyAlignment="1">
      <alignment vertical="center"/>
    </xf>
    <xf numFmtId="179" fontId="28" fillId="0" borderId="43" xfId="0" applyNumberFormat="1" applyFont="1" applyBorder="1" applyAlignment="1">
      <alignment vertical="center"/>
    </xf>
    <xf numFmtId="0" fontId="27" fillId="0" borderId="38" xfId="0" applyFont="1" applyBorder="1" applyAlignment="1">
      <alignment horizontal="center" vertical="center"/>
    </xf>
    <xf numFmtId="41" fontId="16" fillId="0" borderId="0" xfId="0" applyNumberFormat="1" applyFont="1"/>
    <xf numFmtId="41" fontId="16" fillId="0" borderId="0" xfId="0" applyNumberFormat="1" applyFont="1" applyAlignment="1"/>
    <xf numFmtId="179" fontId="16" fillId="0" borderId="0" xfId="0" applyNumberFormat="1" applyFont="1"/>
    <xf numFmtId="0" fontId="20" fillId="0" borderId="0" xfId="0" applyFont="1" applyAlignment="1">
      <alignment horizontal="center" vertical="center"/>
    </xf>
    <xf numFmtId="0" fontId="16" fillId="0" borderId="49" xfId="0" applyFont="1" applyBorder="1" applyAlignment="1">
      <alignment horizontal="center" vertical="center"/>
    </xf>
    <xf numFmtId="0" fontId="16" fillId="0" borderId="1" xfId="0" applyFont="1" applyBorder="1" applyAlignment="1">
      <alignment vertical="center"/>
    </xf>
    <xf numFmtId="41" fontId="16" fillId="0" borderId="1" xfId="0" applyNumberFormat="1" applyFont="1" applyBorder="1" applyAlignment="1">
      <alignment vertical="center"/>
    </xf>
    <xf numFmtId="0" fontId="16" fillId="0" borderId="39" xfId="0" applyFont="1" applyBorder="1" applyAlignment="1">
      <alignment vertical="center"/>
    </xf>
    <xf numFmtId="41" fontId="16" fillId="0" borderId="72" xfId="0" applyNumberFormat="1" applyFont="1" applyBorder="1" applyAlignment="1">
      <alignment vertical="center"/>
    </xf>
    <xf numFmtId="0" fontId="16" fillId="0" borderId="68" xfId="0" applyFont="1" applyBorder="1" applyAlignment="1">
      <alignment horizontal="center" vertical="center"/>
    </xf>
    <xf numFmtId="0" fontId="16" fillId="0" borderId="72" xfId="0" applyFont="1" applyBorder="1" applyAlignment="1">
      <alignment horizontal="center" vertical="center"/>
    </xf>
    <xf numFmtId="0" fontId="16" fillId="0" borderId="69" xfId="0" applyFont="1" applyBorder="1" applyAlignment="1">
      <alignment horizontal="center" vertical="center"/>
    </xf>
    <xf numFmtId="0" fontId="40" fillId="0" borderId="71" xfId="0" quotePrefix="1" applyFont="1" applyBorder="1" applyAlignment="1">
      <alignment horizontal="center" vertical="center"/>
    </xf>
    <xf numFmtId="0" fontId="16" fillId="0" borderId="74" xfId="0" applyFont="1" applyBorder="1" applyAlignment="1">
      <alignment horizontal="center" vertical="center"/>
    </xf>
    <xf numFmtId="0" fontId="16" fillId="0" borderId="1" xfId="0" applyFont="1" applyBorder="1" applyAlignment="1">
      <alignment horizontal="center" vertical="center"/>
    </xf>
    <xf numFmtId="0" fontId="16" fillId="0" borderId="39" xfId="0" applyFont="1" applyBorder="1" applyAlignment="1">
      <alignment horizontal="center" vertical="center"/>
    </xf>
    <xf numFmtId="41" fontId="16" fillId="0" borderId="72" xfId="0" applyNumberFormat="1" applyFont="1" applyBorder="1" applyAlignment="1">
      <alignment horizontal="center" vertical="center"/>
    </xf>
    <xf numFmtId="0" fontId="12" fillId="0" borderId="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0" fillId="0" borderId="0" xfId="0" applyFont="1" applyBorder="1" applyAlignment="1">
      <alignment horizontal="center" vertical="center"/>
    </xf>
    <xf numFmtId="41" fontId="0" fillId="0" borderId="0" xfId="0" applyNumberFormat="1" applyFont="1" applyBorder="1" applyAlignment="1">
      <alignment vertical="center"/>
    </xf>
    <xf numFmtId="179" fontId="0" fillId="0" borderId="0" xfId="0" applyNumberFormat="1" applyFont="1" applyBorder="1" applyAlignment="1">
      <alignment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wrapText="1"/>
    </xf>
    <xf numFmtId="0" fontId="15" fillId="0" borderId="75" xfId="0" applyFont="1" applyBorder="1" applyAlignment="1">
      <alignment horizontal="center" vertical="center"/>
    </xf>
    <xf numFmtId="0" fontId="16" fillId="0" borderId="68" xfId="0" quotePrefix="1" applyFont="1" applyBorder="1" applyAlignment="1">
      <alignment horizontal="center" vertical="center"/>
    </xf>
    <xf numFmtId="0" fontId="16" fillId="4" borderId="1" xfId="0" applyFont="1" applyFill="1" applyBorder="1" applyAlignment="1">
      <alignment vertical="center"/>
    </xf>
    <xf numFmtId="41" fontId="16" fillId="4" borderId="1" xfId="0" applyNumberFormat="1" applyFont="1" applyFill="1" applyBorder="1" applyAlignment="1">
      <alignment vertical="center"/>
    </xf>
    <xf numFmtId="0" fontId="16" fillId="4" borderId="1" xfId="0" applyFont="1" applyFill="1" applyBorder="1" applyAlignment="1">
      <alignment horizontal="center" vertical="center"/>
    </xf>
    <xf numFmtId="0" fontId="16" fillId="4" borderId="69" xfId="0" applyFont="1" applyFill="1" applyBorder="1" applyAlignment="1">
      <alignment horizontal="center" vertical="center"/>
    </xf>
    <xf numFmtId="177" fontId="10" fillId="4" borderId="1" xfId="1" applyNumberFormat="1" applyFont="1" applyFill="1" applyBorder="1" applyAlignment="1">
      <alignment horizontal="right" vertical="center"/>
    </xf>
    <xf numFmtId="41" fontId="28" fillId="2" borderId="31" xfId="0" applyNumberFormat="1" applyFont="1" applyFill="1" applyBorder="1" applyAlignment="1">
      <alignment vertical="center"/>
    </xf>
    <xf numFmtId="0" fontId="27" fillId="0" borderId="71" xfId="0" applyFont="1" applyBorder="1" applyAlignment="1">
      <alignment horizontal="center" vertical="center"/>
    </xf>
    <xf numFmtId="0" fontId="28" fillId="0" borderId="72" xfId="0" applyFont="1" applyBorder="1" applyAlignment="1">
      <alignment horizontal="center" vertical="center"/>
    </xf>
    <xf numFmtId="41" fontId="28" fillId="0" borderId="72" xfId="0" applyNumberFormat="1" applyFont="1" applyBorder="1" applyAlignment="1">
      <alignment vertical="center"/>
    </xf>
    <xf numFmtId="0" fontId="28" fillId="0" borderId="59" xfId="0" quotePrefix="1" applyFont="1" applyBorder="1" applyAlignment="1">
      <alignment horizontal="left" vertical="center"/>
    </xf>
    <xf numFmtId="0" fontId="28" fillId="0" borderId="76" xfId="0" quotePrefix="1" applyFont="1" applyBorder="1" applyAlignment="1">
      <alignment horizontal="left" vertical="center"/>
    </xf>
    <xf numFmtId="0" fontId="28" fillId="0" borderId="74" xfId="0" applyFont="1" applyBorder="1" applyAlignment="1">
      <alignment vertical="center"/>
    </xf>
    <xf numFmtId="0" fontId="28" fillId="0" borderId="81" xfId="0" applyFont="1" applyBorder="1" applyAlignment="1">
      <alignment horizontal="center" vertical="center"/>
    </xf>
    <xf numFmtId="41" fontId="28" fillId="2" borderId="39" xfId="0" applyNumberFormat="1" applyFont="1" applyFill="1" applyBorder="1" applyAlignment="1">
      <alignment vertical="center"/>
    </xf>
    <xf numFmtId="0" fontId="28" fillId="2" borderId="39" xfId="0" applyFont="1" applyFill="1" applyBorder="1" applyAlignment="1">
      <alignment horizontal="center" vertical="center"/>
    </xf>
    <xf numFmtId="0" fontId="28" fillId="2" borderId="82" xfId="0" applyFont="1" applyFill="1" applyBorder="1" applyAlignment="1">
      <alignment horizontal="center" vertical="center"/>
    </xf>
    <xf numFmtId="179" fontId="28" fillId="0" borderId="39" xfId="0" applyNumberFormat="1" applyFont="1" applyBorder="1" applyAlignment="1">
      <alignment vertical="center"/>
    </xf>
    <xf numFmtId="0" fontId="28" fillId="0" borderId="40" xfId="0" applyFont="1" applyBorder="1" applyAlignment="1">
      <alignment vertical="center"/>
    </xf>
    <xf numFmtId="0" fontId="28" fillId="0" borderId="38" xfId="0" quotePrefix="1" applyFont="1" applyBorder="1" applyAlignment="1">
      <alignment horizontal="left" vertical="center"/>
    </xf>
    <xf numFmtId="0" fontId="28" fillId="0" borderId="48" xfId="0" applyFont="1" applyBorder="1" applyAlignment="1">
      <alignment horizontal="center" vertical="center"/>
    </xf>
    <xf numFmtId="41" fontId="28" fillId="0" borderId="48" xfId="0" applyNumberFormat="1" applyFont="1" applyBorder="1" applyAlignment="1">
      <alignment vertical="center"/>
    </xf>
    <xf numFmtId="41" fontId="28" fillId="2" borderId="36" xfId="0" applyNumberFormat="1" applyFont="1" applyFill="1" applyBorder="1" applyAlignment="1">
      <alignment horizontal="center" vertical="center"/>
    </xf>
    <xf numFmtId="0" fontId="28" fillId="0" borderId="38" xfId="0" applyFont="1" applyBorder="1" applyAlignment="1">
      <alignment horizontal="center" vertical="center"/>
    </xf>
    <xf numFmtId="0" fontId="28" fillId="0" borderId="74" xfId="0" applyFont="1" applyBorder="1" applyAlignment="1">
      <alignment horizontal="center" vertical="center"/>
    </xf>
    <xf numFmtId="0" fontId="28" fillId="0" borderId="73" xfId="0" applyFont="1" applyBorder="1" applyAlignment="1">
      <alignment horizontal="center" vertical="center"/>
    </xf>
    <xf numFmtId="41" fontId="28" fillId="0" borderId="48" xfId="0" applyNumberFormat="1" applyFont="1" applyBorder="1" applyAlignment="1">
      <alignment horizontal="center" vertical="center"/>
    </xf>
    <xf numFmtId="41" fontId="28" fillId="0" borderId="39" xfId="0" applyNumberFormat="1" applyFont="1" applyBorder="1" applyAlignment="1">
      <alignment horizontal="center" vertical="center"/>
    </xf>
    <xf numFmtId="0" fontId="28" fillId="0" borderId="71" xfId="0" applyFont="1" applyBorder="1" applyAlignment="1">
      <alignment horizontal="center" vertical="center"/>
    </xf>
    <xf numFmtId="0" fontId="28" fillId="0" borderId="47" xfId="0" applyFont="1" applyBorder="1" applyAlignment="1">
      <alignment horizontal="center" vertical="center"/>
    </xf>
    <xf numFmtId="0" fontId="27" fillId="0" borderId="0" xfId="0" applyFont="1" applyBorder="1" applyAlignment="1">
      <alignment vertical="center"/>
    </xf>
    <xf numFmtId="0" fontId="27" fillId="0" borderId="44" xfId="0" applyFont="1" applyBorder="1" applyAlignment="1">
      <alignment horizontal="center" vertical="center"/>
    </xf>
    <xf numFmtId="0" fontId="28" fillId="4" borderId="1" xfId="0" applyFont="1" applyFill="1" applyBorder="1" applyAlignment="1">
      <alignment vertical="center"/>
    </xf>
    <xf numFmtId="41" fontId="28" fillId="0" borderId="1" xfId="0" applyNumberFormat="1" applyFont="1" applyBorder="1" applyAlignment="1">
      <alignment horizontal="right" vertical="center"/>
    </xf>
    <xf numFmtId="0" fontId="28" fillId="0" borderId="54" xfId="0" applyFont="1" applyBorder="1" applyAlignment="1">
      <alignment vertical="center"/>
    </xf>
    <xf numFmtId="179" fontId="28" fillId="0" borderId="8" xfId="0" applyNumberFormat="1" applyFont="1" applyBorder="1" applyAlignment="1">
      <alignment vertical="center"/>
    </xf>
    <xf numFmtId="179" fontId="28" fillId="0" borderId="67" xfId="0" applyNumberFormat="1" applyFont="1" applyBorder="1" applyAlignment="1">
      <alignment vertical="center"/>
    </xf>
    <xf numFmtId="179" fontId="0" fillId="0" borderId="0" xfId="0" applyNumberFormat="1"/>
    <xf numFmtId="179" fontId="28" fillId="0" borderId="48" xfId="0" applyNumberFormat="1" applyFont="1" applyBorder="1" applyAlignment="1">
      <alignment vertical="center"/>
    </xf>
    <xf numFmtId="179" fontId="28" fillId="0" borderId="1" xfId="0" applyNumberFormat="1" applyFont="1" applyFill="1" applyBorder="1" applyAlignment="1">
      <alignment vertical="center"/>
    </xf>
    <xf numFmtId="41" fontId="28" fillId="0" borderId="1" xfId="0" applyNumberFormat="1" applyFont="1" applyFill="1" applyBorder="1" applyAlignment="1">
      <alignment vertical="center"/>
    </xf>
    <xf numFmtId="179" fontId="28" fillId="0" borderId="8" xfId="0" applyNumberFormat="1" applyFont="1" applyFill="1" applyBorder="1" applyAlignment="1">
      <alignment vertical="center"/>
    </xf>
    <xf numFmtId="178" fontId="28" fillId="0" borderId="60" xfId="0" applyNumberFormat="1" applyFont="1" applyFill="1" applyBorder="1" applyAlignment="1">
      <alignment vertical="center"/>
    </xf>
    <xf numFmtId="177" fontId="28" fillId="0" borderId="60" xfId="0" applyNumberFormat="1" applyFont="1" applyFill="1" applyBorder="1" applyAlignment="1">
      <alignment vertical="center"/>
    </xf>
    <xf numFmtId="179" fontId="28" fillId="0" borderId="60" xfId="0" applyNumberFormat="1" applyFont="1" applyFill="1" applyBorder="1" applyAlignment="1">
      <alignment vertical="center"/>
    </xf>
    <xf numFmtId="0" fontId="28" fillId="0" borderId="60" xfId="0" applyFont="1" applyFill="1" applyBorder="1" applyAlignment="1">
      <alignment vertical="center"/>
    </xf>
    <xf numFmtId="0" fontId="41" fillId="0" borderId="91" xfId="0" applyFont="1" applyBorder="1" applyAlignment="1">
      <alignment horizontal="center" vertical="center"/>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0" xfId="0" applyFont="1" applyAlignment="1">
      <alignment horizontal="center" vertical="center"/>
    </xf>
    <xf numFmtId="0" fontId="42" fillId="0" borderId="0" xfId="0" applyFont="1" applyAlignment="1">
      <alignment horizontal="center" vertical="center"/>
    </xf>
    <xf numFmtId="0" fontId="15" fillId="0" borderId="88" xfId="0" applyFont="1" applyBorder="1" applyAlignment="1">
      <alignment horizontal="center" vertical="center"/>
    </xf>
    <xf numFmtId="0" fontId="16" fillId="0" borderId="89" xfId="0" applyFont="1" applyBorder="1" applyAlignment="1">
      <alignment horizontal="center" vertical="center"/>
    </xf>
    <xf numFmtId="0" fontId="16" fillId="0" borderId="89" xfId="0" applyFont="1" applyBorder="1" applyAlignment="1">
      <alignment vertical="center"/>
    </xf>
    <xf numFmtId="0" fontId="15" fillId="0" borderId="89" xfId="0" applyFont="1" applyBorder="1" applyAlignment="1">
      <alignment vertical="center"/>
    </xf>
    <xf numFmtId="184" fontId="16" fillId="0" borderId="89" xfId="0" applyNumberFormat="1" applyFont="1" applyBorder="1" applyAlignment="1">
      <alignment vertical="center"/>
    </xf>
    <xf numFmtId="0" fontId="16" fillId="0" borderId="88" xfId="0" applyFont="1" applyBorder="1" applyAlignment="1">
      <alignment horizontal="center" vertical="center"/>
    </xf>
    <xf numFmtId="0" fontId="16" fillId="0" borderId="88" xfId="0" applyFont="1" applyBorder="1" applyAlignment="1">
      <alignment horizontal="left" vertical="center"/>
    </xf>
    <xf numFmtId="0" fontId="16" fillId="0" borderId="88" xfId="0" applyFont="1" applyBorder="1" applyAlignment="1">
      <alignment vertical="center"/>
    </xf>
    <xf numFmtId="0" fontId="16" fillId="0" borderId="91" xfId="0" applyFont="1" applyBorder="1" applyAlignment="1">
      <alignment vertical="center"/>
    </xf>
    <xf numFmtId="0" fontId="16" fillId="0" borderId="92" xfId="0" applyFont="1" applyBorder="1" applyAlignment="1">
      <alignment vertical="center"/>
    </xf>
    <xf numFmtId="184" fontId="16" fillId="0" borderId="92" xfId="0" applyNumberFormat="1" applyFont="1" applyBorder="1" applyAlignment="1">
      <alignment vertical="center"/>
    </xf>
    <xf numFmtId="0" fontId="16" fillId="0" borderId="90" xfId="0" applyFont="1" applyBorder="1" applyAlignment="1">
      <alignment horizontal="center" vertical="center"/>
    </xf>
    <xf numFmtId="0" fontId="16" fillId="0" borderId="93" xfId="0" applyFont="1" applyBorder="1" applyAlignment="1">
      <alignment horizontal="center" vertical="center"/>
    </xf>
    <xf numFmtId="0" fontId="28" fillId="0" borderId="82" xfId="0" applyFont="1" applyBorder="1" applyAlignment="1">
      <alignment vertical="center"/>
    </xf>
    <xf numFmtId="41" fontId="28" fillId="0" borderId="67" xfId="0" applyNumberFormat="1" applyFont="1" applyBorder="1" applyAlignment="1">
      <alignment horizontal="center" vertical="center"/>
    </xf>
    <xf numFmtId="179" fontId="10" fillId="0" borderId="52" xfId="0" applyNumberFormat="1" applyFont="1" applyBorder="1" applyAlignment="1">
      <alignment vertical="center"/>
    </xf>
    <xf numFmtId="0" fontId="37" fillId="0" borderId="35" xfId="0" applyFont="1" applyBorder="1" applyAlignment="1">
      <alignment horizontal="center" vertical="center"/>
    </xf>
    <xf numFmtId="0" fontId="33" fillId="0" borderId="38" xfId="0" applyFont="1" applyBorder="1" applyAlignment="1">
      <alignment horizontal="center" vertical="center"/>
    </xf>
    <xf numFmtId="181" fontId="16" fillId="0" borderId="40" xfId="0" applyNumberFormat="1" applyFont="1" applyBorder="1" applyAlignment="1">
      <alignment vertical="center"/>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28" fillId="0" borderId="71" xfId="0" quotePrefix="1" applyFont="1" applyBorder="1" applyAlignment="1">
      <alignment horizontal="center" vertical="center" wrapText="1"/>
    </xf>
    <xf numFmtId="0" fontId="28" fillId="0" borderId="72" xfId="0" applyFont="1" applyBorder="1" applyAlignment="1">
      <alignment horizontal="center" vertical="center" wrapText="1"/>
    </xf>
    <xf numFmtId="178" fontId="28" fillId="0" borderId="72" xfId="0" applyNumberFormat="1" applyFont="1" applyBorder="1" applyAlignment="1">
      <alignment horizontal="center" vertical="center" wrapText="1"/>
    </xf>
    <xf numFmtId="0" fontId="28" fillId="0" borderId="68" xfId="0" quotePrefix="1" applyFont="1" applyBorder="1" applyAlignment="1">
      <alignment horizontal="center" vertical="center"/>
    </xf>
    <xf numFmtId="0" fontId="28" fillId="0" borderId="32"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16" fillId="0" borderId="78" xfId="0" applyFont="1" applyBorder="1" applyAlignment="1">
      <alignment horizontal="center" vertical="center"/>
    </xf>
    <xf numFmtId="0" fontId="28" fillId="0" borderId="78" xfId="0" applyNumberFormat="1" applyFont="1" applyBorder="1" applyAlignment="1">
      <alignment horizontal="center" vertical="center" wrapText="1"/>
    </xf>
    <xf numFmtId="0" fontId="16" fillId="0" borderId="79" xfId="0" applyFont="1" applyBorder="1" applyAlignment="1">
      <alignment horizontal="center" vertical="center"/>
    </xf>
    <xf numFmtId="0" fontId="28" fillId="0" borderId="68" xfId="0" applyFont="1" applyBorder="1" applyAlignment="1">
      <alignment horizontal="center" vertical="center"/>
    </xf>
    <xf numFmtId="0" fontId="28" fillId="2" borderId="1" xfId="0" applyNumberFormat="1" applyFont="1" applyFill="1" applyBorder="1" applyAlignment="1">
      <alignment horizontal="center" vertical="center"/>
    </xf>
    <xf numFmtId="0" fontId="16" fillId="0" borderId="0" xfId="0" applyNumberFormat="1" applyFont="1" applyAlignment="1">
      <alignment horizontal="center" vertical="center" wrapText="1"/>
    </xf>
    <xf numFmtId="0" fontId="16" fillId="0" borderId="0" xfId="0" applyNumberFormat="1" applyFont="1" applyAlignment="1">
      <alignment horizontal="center" vertical="center"/>
    </xf>
    <xf numFmtId="0" fontId="28" fillId="0" borderId="72" xfId="0" applyNumberFormat="1" applyFont="1" applyBorder="1" applyAlignment="1">
      <alignment horizontal="center" vertical="center" wrapText="1"/>
    </xf>
    <xf numFmtId="0" fontId="28" fillId="0" borderId="78" xfId="0" applyNumberFormat="1" applyFont="1" applyBorder="1" applyAlignment="1">
      <alignment horizontal="center" vertical="center"/>
    </xf>
    <xf numFmtId="0" fontId="37" fillId="0" borderId="47" xfId="0" applyFont="1" applyBorder="1" applyAlignment="1">
      <alignment horizontal="center" vertical="center"/>
    </xf>
    <xf numFmtId="0" fontId="37" fillId="0" borderId="59" xfId="0" applyFont="1" applyBorder="1" applyAlignment="1">
      <alignment horizontal="center" vertical="center"/>
    </xf>
    <xf numFmtId="0" fontId="28" fillId="0" borderId="65" xfId="0" applyFont="1" applyBorder="1" applyAlignment="1">
      <alignment vertical="center"/>
    </xf>
    <xf numFmtId="0" fontId="28" fillId="0" borderId="66" xfId="0" applyFont="1" applyBorder="1" applyAlignment="1">
      <alignment vertical="center"/>
    </xf>
    <xf numFmtId="0" fontId="28" fillId="0" borderId="4" xfId="0" applyFont="1" applyBorder="1" applyAlignment="1">
      <alignment horizontal="center" vertical="center"/>
    </xf>
    <xf numFmtId="0" fontId="28" fillId="0" borderId="67" xfId="0" applyFont="1" applyBorder="1" applyAlignment="1">
      <alignment horizontal="center" vertical="center" wrapText="1"/>
    </xf>
    <xf numFmtId="0" fontId="28" fillId="0" borderId="67" xfId="0" applyNumberFormat="1" applyFont="1" applyBorder="1" applyAlignment="1">
      <alignment horizontal="center" vertical="center" wrapText="1"/>
    </xf>
    <xf numFmtId="0" fontId="28" fillId="0" borderId="68" xfId="0" applyFont="1" applyBorder="1" applyAlignment="1">
      <alignment horizontal="center" vertical="center" wrapText="1"/>
    </xf>
    <xf numFmtId="0" fontId="28" fillId="4" borderId="70" xfId="0" applyFont="1" applyFill="1" applyBorder="1" applyAlignment="1">
      <alignment horizontal="center" vertical="center"/>
    </xf>
    <xf numFmtId="0" fontId="28" fillId="0" borderId="78" xfId="0" applyFont="1" applyBorder="1" applyAlignment="1">
      <alignment horizontal="center" vertical="center" wrapText="1"/>
    </xf>
    <xf numFmtId="41" fontId="28" fillId="0" borderId="78" xfId="0" applyNumberFormat="1" applyFont="1" applyBorder="1" applyAlignment="1">
      <alignment horizontal="center" vertical="center" wrapText="1"/>
    </xf>
    <xf numFmtId="0" fontId="28" fillId="0" borderId="79" xfId="0" quotePrefix="1" applyFont="1" applyBorder="1" applyAlignment="1">
      <alignment horizontal="center" vertical="center"/>
    </xf>
    <xf numFmtId="0" fontId="28" fillId="0" borderId="60" xfId="0" applyFont="1" applyBorder="1" applyAlignment="1">
      <alignment horizontal="center" vertical="center"/>
    </xf>
    <xf numFmtId="0" fontId="28" fillId="0" borderId="55" xfId="0" applyFont="1" applyBorder="1" applyAlignment="1">
      <alignment vertical="center"/>
    </xf>
    <xf numFmtId="0" fontId="28" fillId="0" borderId="8" xfId="0" applyFont="1" applyBorder="1" applyAlignment="1">
      <alignment vertical="center" wrapText="1"/>
    </xf>
    <xf numFmtId="0" fontId="28" fillId="0" borderId="54" xfId="0" applyFont="1" applyBorder="1" applyAlignment="1">
      <alignment vertical="center" wrapText="1"/>
    </xf>
    <xf numFmtId="0" fontId="28" fillId="0" borderId="55" xfId="0" applyFont="1" applyBorder="1" applyAlignment="1">
      <alignment vertical="center" wrapText="1"/>
    </xf>
    <xf numFmtId="0" fontId="16" fillId="0" borderId="11" xfId="0" applyFont="1" applyBorder="1" applyAlignment="1">
      <alignment horizontal="center" vertical="center"/>
    </xf>
    <xf numFmtId="0" fontId="28" fillId="4" borderId="59" xfId="0" applyFont="1" applyFill="1" applyBorder="1" applyAlignment="1">
      <alignment horizontal="center" vertical="center"/>
    </xf>
    <xf numFmtId="0" fontId="37" fillId="0" borderId="76" xfId="0" applyFont="1" applyBorder="1" applyAlignment="1">
      <alignment horizontal="center" vertical="center"/>
    </xf>
    <xf numFmtId="41" fontId="28" fillId="0" borderId="22" xfId="0" applyNumberFormat="1" applyFont="1" applyBorder="1" applyAlignment="1">
      <alignment horizontal="right" vertical="center"/>
    </xf>
    <xf numFmtId="0" fontId="16" fillId="0" borderId="0" xfId="0" applyFont="1" applyBorder="1" applyAlignment="1">
      <alignment horizontal="center" vertical="center"/>
    </xf>
    <xf numFmtId="0" fontId="28" fillId="0" borderId="49" xfId="0" applyNumberFormat="1" applyFont="1" applyBorder="1" applyAlignment="1">
      <alignment horizontal="center" vertical="center" wrapText="1"/>
    </xf>
    <xf numFmtId="0" fontId="16" fillId="0" borderId="72" xfId="0" applyNumberFormat="1" applyFont="1" applyBorder="1" applyAlignment="1">
      <alignment horizontal="center" vertical="center" wrapText="1"/>
    </xf>
    <xf numFmtId="0" fontId="16" fillId="0" borderId="72" xfId="0" applyFont="1" applyBorder="1" applyAlignment="1">
      <alignment horizontal="centerContinuous" vertical="center"/>
    </xf>
    <xf numFmtId="0" fontId="16" fillId="0" borderId="86" xfId="0" applyFont="1" applyBorder="1" applyAlignment="1">
      <alignment vertical="center"/>
    </xf>
    <xf numFmtId="0" fontId="16" fillId="0" borderId="99" xfId="0" applyFont="1" applyBorder="1" applyAlignment="1">
      <alignment vertical="center"/>
    </xf>
    <xf numFmtId="0" fontId="16" fillId="0" borderId="100" xfId="0" applyFont="1" applyBorder="1" applyAlignment="1">
      <alignment vertical="center"/>
    </xf>
    <xf numFmtId="0" fontId="28" fillId="4" borderId="2" xfId="0" applyFont="1" applyFill="1" applyBorder="1" applyAlignment="1">
      <alignment horizontal="center" vertical="center"/>
    </xf>
    <xf numFmtId="0" fontId="18" fillId="0" borderId="0" xfId="0" applyFont="1" applyBorder="1" applyAlignment="1">
      <alignment horizontal="center"/>
    </xf>
    <xf numFmtId="0" fontId="4" fillId="0" borderId="0" xfId="2" applyFont="1" applyBorder="1" applyAlignment="1">
      <alignment horizontal="center"/>
    </xf>
    <xf numFmtId="0" fontId="7"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pplyAlignment="1">
      <alignment horizontal="center" vertical="center" wrapText="1"/>
    </xf>
    <xf numFmtId="0" fontId="14" fillId="0" borderId="0" xfId="2" applyFont="1" applyBorder="1" applyAlignment="1">
      <alignment horizontal="right" vertical="center"/>
    </xf>
    <xf numFmtId="0" fontId="14" fillId="0" borderId="0" xfId="2" applyFont="1" applyBorder="1" applyAlignment="1">
      <alignment horizontal="left" vertical="center"/>
    </xf>
    <xf numFmtId="0" fontId="15" fillId="0" borderId="52" xfId="2" applyFont="1" applyBorder="1" applyAlignment="1">
      <alignment horizont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0" fillId="0" borderId="7" xfId="2" applyFont="1" applyBorder="1" applyAlignment="1">
      <alignment horizontal="left" vertical="center"/>
    </xf>
    <xf numFmtId="0" fontId="20" fillId="0" borderId="0" xfId="0" applyFont="1" applyAlignment="1">
      <alignment horizontal="left" vertical="center"/>
    </xf>
    <xf numFmtId="0" fontId="17" fillId="0" borderId="0" xfId="2" applyFont="1" applyBorder="1" applyAlignment="1">
      <alignment horizontal="left" vertical="center"/>
    </xf>
    <xf numFmtId="0" fontId="17" fillId="0" borderId="0" xfId="2" applyFont="1" applyBorder="1" applyAlignment="1">
      <alignment horizontal="right" vertical="center"/>
    </xf>
    <xf numFmtId="0" fontId="14" fillId="0" borderId="0" xfId="0" applyFont="1" applyAlignment="1">
      <alignment horizontal="center" vertical="center"/>
    </xf>
    <xf numFmtId="0" fontId="26" fillId="0" borderId="0" xfId="0" applyFont="1" applyAlignment="1">
      <alignment horizontal="center" vertical="center"/>
    </xf>
    <xf numFmtId="41" fontId="10" fillId="0" borderId="1" xfId="1" applyFont="1" applyBorder="1" applyAlignment="1">
      <alignment horizontal="center" vertical="center"/>
    </xf>
    <xf numFmtId="41" fontId="10" fillId="0" borderId="8" xfId="1" applyFont="1" applyBorder="1" applyAlignment="1">
      <alignment horizontal="center" vertical="center"/>
    </xf>
    <xf numFmtId="0" fontId="10" fillId="0" borderId="1" xfId="0" applyFont="1" applyBorder="1" applyAlignment="1">
      <alignment horizontal="center" vertical="center" wrapText="1"/>
    </xf>
    <xf numFmtId="41" fontId="10" fillId="0" borderId="0" xfId="1" applyFont="1" applyBorder="1" applyAlignment="1">
      <alignment horizontal="center" vertical="center"/>
    </xf>
    <xf numFmtId="0" fontId="10" fillId="0" borderId="0" xfId="4" quotePrefix="1" applyFont="1" applyAlignment="1">
      <alignment horizontal="left" vertical="center"/>
    </xf>
    <xf numFmtId="0" fontId="24" fillId="0" borderId="0" xfId="4" quotePrefix="1" applyFont="1" applyAlignment="1">
      <alignment horizontal="left" vertical="center"/>
    </xf>
    <xf numFmtId="0" fontId="10" fillId="0" borderId="3" xfId="5" applyFont="1" applyBorder="1" applyAlignment="1">
      <alignment horizontal="left" vertical="center"/>
    </xf>
    <xf numFmtId="0" fontId="10" fillId="0" borderId="3" xfId="0" applyFont="1" applyBorder="1" applyAlignment="1">
      <alignment horizontal="left" vertical="center"/>
    </xf>
    <xf numFmtId="0" fontId="10" fillId="0" borderId="0" xfId="2" applyFont="1" applyAlignment="1">
      <alignment horizontal="left" vertical="center"/>
    </xf>
    <xf numFmtId="0" fontId="22" fillId="0" borderId="0" xfId="0" applyFont="1" applyAlignment="1">
      <alignment horizontal="left" vertical="center"/>
    </xf>
    <xf numFmtId="0" fontId="16" fillId="0" borderId="0" xfId="0" applyFont="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0" xfId="0" applyFont="1" applyBorder="1" applyAlignment="1">
      <alignment horizontal="center" vertical="center"/>
    </xf>
    <xf numFmtId="0" fontId="26" fillId="0" borderId="0" xfId="0" applyFont="1" applyBorder="1" applyAlignment="1">
      <alignment horizontal="center" vertical="center"/>
    </xf>
    <xf numFmtId="0" fontId="28" fillId="0" borderId="0" xfId="5" applyFont="1" applyBorder="1" applyAlignment="1">
      <alignment horizontal="left" vertical="center"/>
    </xf>
    <xf numFmtId="0" fontId="29" fillId="0" borderId="0" xfId="0" applyFont="1" applyBorder="1" applyAlignment="1">
      <alignment horizontal="left" vertical="center" wrapText="1"/>
    </xf>
    <xf numFmtId="0" fontId="29" fillId="0" borderId="0" xfId="0" applyFont="1" applyBorder="1" applyAlignment="1">
      <alignment horizontal="left" vertical="center"/>
    </xf>
    <xf numFmtId="41" fontId="28" fillId="0" borderId="96" xfId="0" applyNumberFormat="1" applyFont="1" applyBorder="1" applyAlignment="1">
      <alignment horizontal="center" vertical="center"/>
    </xf>
    <xf numFmtId="41" fontId="28" fillId="0" borderId="97" xfId="0" applyNumberFormat="1" applyFont="1" applyBorder="1" applyAlignment="1">
      <alignment horizontal="center" vertical="center"/>
    </xf>
    <xf numFmtId="41" fontId="28" fillId="0" borderId="98" xfId="0" applyNumberFormat="1" applyFont="1" applyBorder="1" applyAlignment="1">
      <alignment horizontal="center" vertical="center"/>
    </xf>
    <xf numFmtId="0" fontId="27" fillId="0" borderId="96"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32" fillId="0" borderId="0" xfId="0" applyFont="1" applyAlignment="1">
      <alignment horizontal="center" vertical="center"/>
    </xf>
    <xf numFmtId="0" fontId="34" fillId="0" borderId="0" xfId="0" applyFont="1" applyFill="1" applyBorder="1" applyAlignment="1">
      <alignment horizontal="left" vertical="center" wrapText="1"/>
    </xf>
    <xf numFmtId="0" fontId="20" fillId="0" borderId="0" xfId="0" applyFont="1" applyBorder="1" applyAlignment="1">
      <alignment horizontal="left" vertical="center"/>
    </xf>
    <xf numFmtId="0" fontId="34" fillId="0" borderId="0" xfId="0" applyFont="1" applyAlignment="1">
      <alignment horizontal="left" vertical="center"/>
    </xf>
    <xf numFmtId="0" fontId="10" fillId="0" borderId="0" xfId="5" applyFont="1" applyBorder="1" applyAlignment="1">
      <alignment horizontal="left" vertical="center"/>
    </xf>
    <xf numFmtId="0" fontId="28" fillId="0" borderId="0" xfId="0" applyFont="1" applyBorder="1" applyAlignment="1">
      <alignment vertical="center"/>
    </xf>
    <xf numFmtId="0" fontId="16" fillId="0" borderId="0" xfId="0" applyFont="1" applyBorder="1" applyAlignment="1">
      <alignment horizontal="left" vertical="center"/>
    </xf>
    <xf numFmtId="0" fontId="28" fillId="0" borderId="80" xfId="0" applyFont="1" applyBorder="1" applyAlignment="1">
      <alignment horizontal="center" vertical="center"/>
    </xf>
    <xf numFmtId="0" fontId="28" fillId="0" borderId="7" xfId="0" applyFont="1" applyBorder="1" applyAlignment="1">
      <alignment horizontal="center" vertical="center"/>
    </xf>
    <xf numFmtId="0" fontId="28" fillId="0" borderId="50" xfId="0" applyFont="1" applyBorder="1" applyAlignment="1">
      <alignment horizontal="center" vertical="center"/>
    </xf>
    <xf numFmtId="0" fontId="28" fillId="0" borderId="57" xfId="0" applyFont="1" applyBorder="1" applyAlignment="1">
      <alignment horizontal="center" vertical="center"/>
    </xf>
    <xf numFmtId="0" fontId="28" fillId="0" borderId="0" xfId="0" applyFont="1" applyBorder="1" applyAlignment="1">
      <alignment horizontal="center" vertical="center"/>
    </xf>
    <xf numFmtId="0" fontId="28" fillId="0" borderId="51" xfId="0" applyFont="1" applyBorder="1" applyAlignment="1">
      <alignment horizontal="center" vertical="center"/>
    </xf>
    <xf numFmtId="0" fontId="28" fillId="0" borderId="0" xfId="0" applyFont="1" applyBorder="1" applyAlignment="1">
      <alignment horizontal="left" vertical="center"/>
    </xf>
    <xf numFmtId="179" fontId="28" fillId="0" borderId="67" xfId="0" applyNumberFormat="1" applyFont="1" applyBorder="1" applyAlignment="1">
      <alignment horizontal="center" vertical="center"/>
    </xf>
    <xf numFmtId="179" fontId="28" fillId="0" borderId="6" xfId="0" applyNumberFormat="1" applyFont="1" applyBorder="1" applyAlignment="1">
      <alignment horizontal="center"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41" fontId="28" fillId="0" borderId="80" xfId="0" applyNumberFormat="1" applyFont="1" applyBorder="1" applyAlignment="1">
      <alignment horizontal="center" vertical="center"/>
    </xf>
    <xf numFmtId="41" fontId="28" fillId="0" borderId="50" xfId="0" applyNumberFormat="1" applyFont="1" applyBorder="1" applyAlignment="1">
      <alignment horizontal="center" vertical="center"/>
    </xf>
    <xf numFmtId="41" fontId="28" fillId="0" borderId="84" xfId="0" applyNumberFormat="1" applyFont="1" applyBorder="1" applyAlignment="1">
      <alignment horizontal="center" vertical="center"/>
    </xf>
    <xf numFmtId="41" fontId="28" fillId="0" borderId="53"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60" xfId="0" applyFont="1" applyBorder="1" applyAlignment="1">
      <alignment horizontal="center" vertical="center"/>
    </xf>
    <xf numFmtId="0" fontId="27" fillId="0" borderId="4" xfId="0" quotePrefix="1" applyFont="1" applyBorder="1" applyAlignment="1">
      <alignment horizontal="center" vertical="center"/>
    </xf>
    <xf numFmtId="0" fontId="27" fillId="0" borderId="5" xfId="0" quotePrefix="1" applyFont="1" applyBorder="1" applyAlignment="1">
      <alignment horizontal="center" vertical="center"/>
    </xf>
    <xf numFmtId="0" fontId="27" fillId="0" borderId="83" xfId="0" quotePrefix="1" applyFont="1" applyBorder="1" applyAlignment="1">
      <alignment horizontal="center" vertical="center"/>
    </xf>
    <xf numFmtId="0" fontId="16" fillId="0" borderId="0" xfId="0" applyFont="1" applyBorder="1" applyAlignment="1">
      <alignment vertical="center" wrapText="1"/>
    </xf>
    <xf numFmtId="0" fontId="28" fillId="0" borderId="8" xfId="0" applyFont="1" applyBorder="1" applyAlignment="1">
      <alignment horizontal="center" vertical="center"/>
    </xf>
    <xf numFmtId="0" fontId="28" fillId="0" borderId="54" xfId="0" applyFont="1" applyBorder="1" applyAlignment="1">
      <alignment horizontal="center" vertical="center"/>
    </xf>
    <xf numFmtId="0" fontId="28" fillId="0" borderId="61" xfId="0" applyFont="1" applyBorder="1" applyAlignment="1">
      <alignment horizontal="center" vertical="center"/>
    </xf>
    <xf numFmtId="0" fontId="10" fillId="0" borderId="52" xfId="5"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3" xfId="0" applyFont="1" applyBorder="1" applyAlignment="1">
      <alignment horizontal="center" vertical="center"/>
    </xf>
    <xf numFmtId="0" fontId="16" fillId="0" borderId="1" xfId="0" applyFont="1" applyBorder="1" applyAlignment="1">
      <alignment horizontal="left" vertical="center"/>
    </xf>
    <xf numFmtId="0" fontId="28" fillId="0" borderId="11" xfId="0" applyFont="1" applyBorder="1" applyAlignment="1">
      <alignment horizontal="center" vertical="center"/>
    </xf>
    <xf numFmtId="0" fontId="16" fillId="0" borderId="11" xfId="0" applyFont="1" applyBorder="1" applyAlignment="1">
      <alignment horizontal="left" vertical="center"/>
    </xf>
    <xf numFmtId="0" fontId="16" fillId="0" borderId="1" xfId="0" applyFont="1" applyBorder="1" applyAlignment="1">
      <alignment vertical="center" wrapText="1"/>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40" fillId="0" borderId="42" xfId="0" applyFont="1" applyBorder="1" applyAlignment="1">
      <alignment vertical="center"/>
    </xf>
    <xf numFmtId="0" fontId="40" fillId="0" borderId="39" xfId="0" applyFont="1" applyBorder="1" applyAlignment="1">
      <alignment vertical="center"/>
    </xf>
    <xf numFmtId="0" fontId="16" fillId="0" borderId="1"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Alignment="1">
      <alignment vertical="center" wrapText="1"/>
    </xf>
    <xf numFmtId="0" fontId="20" fillId="0" borderId="52" xfId="5" applyFont="1" applyBorder="1" applyAlignment="1">
      <alignment horizontal="left"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8" xfId="0" applyFont="1" applyBorder="1" applyAlignment="1">
      <alignment horizontal="center" vertical="center"/>
    </xf>
    <xf numFmtId="0" fontId="16" fillId="0" borderId="54" xfId="0" applyFont="1" applyBorder="1" applyAlignment="1">
      <alignment horizontal="center" vertical="center"/>
    </xf>
    <xf numFmtId="0" fontId="16" fillId="0" borderId="61" xfId="0" applyFont="1" applyBorder="1" applyAlignment="1">
      <alignment horizontal="center" vertical="center"/>
    </xf>
    <xf numFmtId="0" fontId="16" fillId="0" borderId="7" xfId="0" applyFont="1" applyBorder="1" applyAlignment="1">
      <alignment horizontal="left" vertical="center"/>
    </xf>
    <xf numFmtId="0" fontId="15" fillId="0" borderId="0" xfId="0" applyFont="1" applyAlignment="1">
      <alignment horizontal="left" vertical="center"/>
    </xf>
    <xf numFmtId="0" fontId="15" fillId="0" borderId="95" xfId="0" applyFont="1" applyBorder="1" applyAlignment="1">
      <alignment horizontal="left" vertical="center"/>
    </xf>
    <xf numFmtId="0" fontId="16" fillId="0" borderId="0" xfId="0" applyFont="1" applyAlignment="1">
      <alignment horizontal="left" vertical="center" wrapText="1"/>
    </xf>
    <xf numFmtId="0" fontId="34" fillId="0" borderId="0" xfId="0" applyFont="1" applyAlignment="1">
      <alignment horizontal="left" vertical="center" wrapText="1"/>
    </xf>
    <xf numFmtId="0" fontId="34" fillId="0" borderId="94" xfId="0" applyFont="1" applyBorder="1" applyAlignment="1">
      <alignment horizontal="left" vertical="center" wrapText="1"/>
    </xf>
    <xf numFmtId="43" fontId="28" fillId="0" borderId="1" xfId="0" applyNumberFormat="1" applyFont="1" applyBorder="1" applyAlignment="1">
      <alignment vertical="center"/>
    </xf>
  </cellXfs>
  <cellStyles count="6">
    <cellStyle name="一般" xfId="0" builtinId="0"/>
    <cellStyle name="一般_Sheet1" xfId="5" xr:uid="{84FC2612-32A2-42A5-BBC4-66799E00D28E}"/>
    <cellStyle name="一般_Sheet2" xfId="4" xr:uid="{D1B6686A-2388-4801-947A-24D35DFAC927}"/>
    <cellStyle name="一般_工作報告90.9.19-經費運用情形" xfId="3" xr:uid="{BE0A8C5E-96DA-40B7-947D-984FD71DB8FC}"/>
    <cellStyle name="一般_期中報告-會計報告" xfId="2" xr:uid="{85A25D54-1D5D-4889-844B-D45D45C616F9}"/>
    <cellStyle name="千分位[0]" xfId="1" builtinId="6"/>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178A-B2B3-4B4C-9BAE-E02521397E93}">
  <dimension ref="A1:O13"/>
  <sheetViews>
    <sheetView tabSelected="1" workbookViewId="0">
      <selection activeCell="I12" sqref="I12"/>
    </sheetView>
  </sheetViews>
  <sheetFormatPr defaultRowHeight="15.75" x14ac:dyDescent="0.25"/>
  <cols>
    <col min="1" max="1" width="6" style="2" customWidth="1"/>
    <col min="2" max="16384" width="9.140625" style="2"/>
  </cols>
  <sheetData>
    <row r="1" spans="1:15" ht="45" customHeight="1" x14ac:dyDescent="0.25">
      <c r="A1" s="6"/>
      <c r="B1" s="325" t="s">
        <v>3</v>
      </c>
      <c r="C1" s="325"/>
      <c r="D1" s="325"/>
      <c r="E1" s="325"/>
      <c r="F1" s="325"/>
      <c r="G1" s="325"/>
      <c r="H1" s="325"/>
      <c r="I1" s="325"/>
      <c r="J1" s="325"/>
      <c r="K1" s="325"/>
      <c r="L1" s="325"/>
      <c r="M1" s="325"/>
      <c r="N1" s="325"/>
      <c r="O1" s="325"/>
    </row>
    <row r="2" spans="1:15" ht="30" customHeight="1" x14ac:dyDescent="0.3">
      <c r="A2" s="8"/>
      <c r="B2" s="326" t="s">
        <v>189</v>
      </c>
      <c r="C2" s="326"/>
      <c r="D2" s="326"/>
      <c r="E2" s="326"/>
      <c r="F2" s="326"/>
      <c r="G2" s="326"/>
      <c r="H2" s="326"/>
      <c r="I2" s="326"/>
      <c r="J2" s="326"/>
      <c r="K2" s="326"/>
      <c r="L2" s="326"/>
      <c r="M2" s="326"/>
      <c r="N2" s="326"/>
      <c r="O2" s="326"/>
    </row>
    <row r="3" spans="1:15" s="10" customFormat="1" ht="20.100000000000001" customHeight="1" x14ac:dyDescent="0.3">
      <c r="A3" s="9"/>
      <c r="B3" s="327"/>
      <c r="C3" s="327"/>
      <c r="D3" s="327"/>
      <c r="E3" s="327"/>
      <c r="F3" s="327"/>
      <c r="G3" s="327"/>
      <c r="H3" s="327"/>
      <c r="I3" s="327"/>
      <c r="J3" s="327"/>
      <c r="K3" s="327"/>
      <c r="L3" s="327"/>
      <c r="M3" s="327"/>
      <c r="N3" s="327"/>
      <c r="O3" s="327"/>
    </row>
    <row r="4" spans="1:15" ht="21.95" customHeight="1" x14ac:dyDescent="0.25">
      <c r="A4" s="4"/>
      <c r="B4" s="328" t="s">
        <v>0</v>
      </c>
      <c r="C4" s="328"/>
      <c r="D4" s="328"/>
      <c r="E4" s="328"/>
      <c r="F4" s="328"/>
      <c r="G4" s="328"/>
      <c r="H4" s="328"/>
      <c r="I4" s="329"/>
      <c r="J4" s="329"/>
      <c r="K4" s="329"/>
      <c r="L4" s="329"/>
      <c r="M4" s="329"/>
      <c r="N4" s="329"/>
      <c r="O4" s="329"/>
    </row>
    <row r="5" spans="1:15" ht="21.95" customHeight="1" x14ac:dyDescent="0.3">
      <c r="A5" s="4"/>
      <c r="B5" s="324"/>
      <c r="C5" s="324"/>
      <c r="D5" s="324"/>
      <c r="E5" s="324"/>
      <c r="F5" s="324"/>
      <c r="G5" s="324"/>
      <c r="H5" s="324"/>
      <c r="I5" s="324"/>
      <c r="J5" s="324"/>
      <c r="K5" s="324"/>
      <c r="L5" s="324"/>
      <c r="M5" s="324"/>
      <c r="N5" s="324"/>
      <c r="O5" s="324"/>
    </row>
    <row r="6" spans="1:15" ht="21.95" customHeight="1" x14ac:dyDescent="0.25">
      <c r="A6" s="4"/>
      <c r="B6" s="328" t="s">
        <v>1</v>
      </c>
      <c r="C6" s="328"/>
      <c r="D6" s="328"/>
      <c r="E6" s="328"/>
      <c r="F6" s="328"/>
      <c r="G6" s="328"/>
      <c r="H6" s="328"/>
      <c r="I6" s="329"/>
      <c r="J6" s="329"/>
      <c r="K6" s="329"/>
      <c r="L6" s="329"/>
      <c r="M6" s="329"/>
      <c r="N6" s="329"/>
      <c r="O6" s="329"/>
    </row>
    <row r="7" spans="1:15" ht="32.1" customHeight="1" x14ac:dyDescent="0.25">
      <c r="A7" s="4"/>
      <c r="B7" s="323"/>
      <c r="C7" s="323"/>
      <c r="D7" s="323"/>
      <c r="E7" s="323"/>
      <c r="F7" s="323"/>
      <c r="G7" s="323"/>
      <c r="H7" s="323"/>
      <c r="I7" s="323"/>
      <c r="J7" s="323"/>
      <c r="K7" s="323"/>
      <c r="L7" s="323"/>
      <c r="M7" s="323"/>
      <c r="N7" s="323"/>
      <c r="O7" s="323"/>
    </row>
    <row r="8" spans="1:15" ht="21.95" customHeight="1" x14ac:dyDescent="0.25">
      <c r="A8" s="4"/>
      <c r="B8" s="337" t="s">
        <v>190</v>
      </c>
      <c r="C8" s="337"/>
      <c r="D8" s="337"/>
      <c r="E8" s="337"/>
      <c r="F8" s="337"/>
      <c r="G8" s="337"/>
      <c r="H8" s="337"/>
      <c r="I8" s="336" t="s">
        <v>191</v>
      </c>
      <c r="J8" s="336"/>
      <c r="K8" s="336"/>
      <c r="L8" s="336"/>
      <c r="M8" s="336"/>
      <c r="N8" s="336"/>
      <c r="O8" s="336"/>
    </row>
    <row r="9" spans="1:15" ht="32.1" customHeight="1" thickBot="1" x14ac:dyDescent="0.3">
      <c r="A9" s="4"/>
      <c r="B9" s="330"/>
      <c r="C9" s="330"/>
      <c r="D9" s="330"/>
      <c r="E9" s="330"/>
      <c r="F9" s="330"/>
      <c r="G9" s="330"/>
      <c r="H9" s="330"/>
      <c r="I9" s="330"/>
      <c r="J9" s="330"/>
      <c r="K9" s="330"/>
      <c r="L9" s="330"/>
      <c r="M9" s="330"/>
      <c r="N9" s="330"/>
      <c r="O9" s="330"/>
    </row>
    <row r="10" spans="1:15" ht="21.95" customHeight="1" thickBot="1" x14ac:dyDescent="0.3">
      <c r="A10" s="4"/>
      <c r="B10" s="331" t="s">
        <v>2</v>
      </c>
      <c r="C10" s="332"/>
      <c r="D10" s="332"/>
      <c r="E10" s="332"/>
      <c r="F10" s="332"/>
      <c r="G10" s="332"/>
      <c r="H10" s="332"/>
      <c r="I10" s="332"/>
      <c r="J10" s="332"/>
      <c r="K10" s="332"/>
      <c r="L10" s="332"/>
      <c r="M10" s="332"/>
      <c r="N10" s="332"/>
      <c r="O10" s="333"/>
    </row>
    <row r="11" spans="1:15" ht="35.1" customHeight="1" x14ac:dyDescent="0.25">
      <c r="A11" s="4"/>
      <c r="B11" s="334" t="s">
        <v>4</v>
      </c>
      <c r="C11" s="334"/>
      <c r="D11" s="334"/>
      <c r="E11" s="334"/>
      <c r="F11" s="334"/>
      <c r="G11" s="334"/>
      <c r="H11" s="334"/>
      <c r="I11" s="334"/>
      <c r="J11" s="334"/>
      <c r="K11" s="334"/>
      <c r="L11" s="334"/>
      <c r="M11" s="334"/>
      <c r="N11" s="334"/>
      <c r="O11" s="334"/>
    </row>
    <row r="12" spans="1:15" ht="18" customHeight="1" x14ac:dyDescent="0.3">
      <c r="A12" s="5"/>
      <c r="B12" s="11"/>
      <c r="C12" s="11"/>
      <c r="D12" s="7"/>
      <c r="E12" s="7"/>
      <c r="F12" s="7"/>
      <c r="G12" s="7"/>
      <c r="H12" s="5"/>
      <c r="I12" s="7"/>
      <c r="J12" s="335" t="s">
        <v>5</v>
      </c>
      <c r="K12" s="335"/>
      <c r="L12" s="335"/>
      <c r="M12" s="335"/>
      <c r="N12" s="335"/>
      <c r="O12" s="335"/>
    </row>
    <row r="13" spans="1:15" ht="21" x14ac:dyDescent="0.3">
      <c r="A13" s="4"/>
      <c r="B13" s="3"/>
      <c r="C13" s="3"/>
      <c r="D13" s="3"/>
      <c r="E13" s="3"/>
      <c r="F13" s="3"/>
      <c r="G13" s="3"/>
      <c r="H13" s="3"/>
      <c r="I13" s="3"/>
      <c r="J13" s="5"/>
      <c r="K13" s="4"/>
    </row>
  </sheetData>
  <mergeCells count="15">
    <mergeCell ref="B9:O9"/>
    <mergeCell ref="B10:O10"/>
    <mergeCell ref="B11:O11"/>
    <mergeCell ref="J12:O12"/>
    <mergeCell ref="I8:O8"/>
    <mergeCell ref="B8:H8"/>
    <mergeCell ref="B7:O7"/>
    <mergeCell ref="B5:O5"/>
    <mergeCell ref="B1:O1"/>
    <mergeCell ref="B2:O2"/>
    <mergeCell ref="B3:O3"/>
    <mergeCell ref="B6:H6"/>
    <mergeCell ref="I6:O6"/>
    <mergeCell ref="B4:H4"/>
    <mergeCell ref="I4:O4"/>
  </mergeCells>
  <phoneticPr fontId="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F15F-1971-4540-BC0E-9F44CBDC7ECC}">
  <dimension ref="A1:K58"/>
  <sheetViews>
    <sheetView workbookViewId="0">
      <selection activeCell="I49" sqref="I49"/>
    </sheetView>
  </sheetViews>
  <sheetFormatPr defaultRowHeight="15.75" x14ac:dyDescent="0.25"/>
  <cols>
    <col min="1" max="1" width="16.42578125" style="59" customWidth="1"/>
    <col min="2" max="3" width="23.7109375" style="2" customWidth="1"/>
    <col min="4" max="4" width="11.85546875" style="2" bestFit="1" customWidth="1"/>
    <col min="5" max="5" width="14.85546875" style="2" bestFit="1" customWidth="1"/>
    <col min="6" max="6" width="9.28515625" style="59" bestFit="1" customWidth="1"/>
    <col min="7" max="7" width="18.28515625" style="178" customWidth="1"/>
    <col min="8" max="8" width="25" style="178" customWidth="1"/>
    <col min="9" max="9" width="15.7109375" style="180" customWidth="1"/>
    <col min="10" max="10" width="14.28515625" style="178" customWidth="1"/>
    <col min="11" max="11" width="18.5703125" style="99" customWidth="1"/>
    <col min="12" max="16384" width="9.140625" style="2"/>
  </cols>
  <sheetData>
    <row r="1" spans="1:11" ht="24" customHeight="1" x14ac:dyDescent="0.25">
      <c r="A1" s="353" t="s">
        <v>149</v>
      </c>
      <c r="B1" s="353"/>
      <c r="C1" s="353"/>
      <c r="D1" s="353"/>
      <c r="E1" s="353"/>
      <c r="F1" s="353"/>
      <c r="G1" s="353"/>
      <c r="H1" s="353"/>
      <c r="I1" s="353"/>
      <c r="J1" s="353"/>
      <c r="K1" s="315"/>
    </row>
    <row r="2" spans="1:11" ht="24" customHeight="1" thickBot="1" x14ac:dyDescent="0.3">
      <c r="A2" s="368" t="str">
        <f>"公司名稱："&amp;會計報告封面!I6</f>
        <v>公司名稱：</v>
      </c>
      <c r="B2" s="368"/>
      <c r="C2" s="368"/>
      <c r="D2" s="368"/>
      <c r="E2" s="368"/>
      <c r="F2" s="368"/>
      <c r="G2" s="368"/>
      <c r="H2" s="368"/>
      <c r="I2" s="368"/>
      <c r="J2" s="368"/>
      <c r="K2" s="106" t="s">
        <v>38</v>
      </c>
    </row>
    <row r="3" spans="1:11" ht="63.75" thickBot="1" x14ac:dyDescent="0.3">
      <c r="A3" s="232" t="s">
        <v>91</v>
      </c>
      <c r="B3" s="279" t="s">
        <v>109</v>
      </c>
      <c r="C3" s="279" t="s">
        <v>103</v>
      </c>
      <c r="D3" s="212" t="s">
        <v>92</v>
      </c>
      <c r="E3" s="279" t="s">
        <v>98</v>
      </c>
      <c r="F3" s="279" t="s">
        <v>142</v>
      </c>
      <c r="G3" s="292" t="s">
        <v>143</v>
      </c>
      <c r="H3" s="292" t="s">
        <v>144</v>
      </c>
      <c r="I3" s="292" t="s">
        <v>145</v>
      </c>
      <c r="J3" s="292" t="s">
        <v>146</v>
      </c>
      <c r="K3" s="288" t="s">
        <v>147</v>
      </c>
    </row>
    <row r="4" spans="1:11" ht="20.100000000000001" customHeight="1" x14ac:dyDescent="0.25">
      <c r="A4" s="102" t="s">
        <v>55</v>
      </c>
      <c r="B4" s="401"/>
      <c r="C4" s="401"/>
      <c r="D4" s="401"/>
      <c r="E4" s="401"/>
      <c r="F4" s="401"/>
      <c r="G4" s="401"/>
      <c r="H4" s="401"/>
      <c r="I4" s="401"/>
      <c r="J4" s="401"/>
      <c r="K4" s="229"/>
    </row>
    <row r="5" spans="1:11" ht="20.100000000000001" customHeight="1" x14ac:dyDescent="0.25">
      <c r="A5" s="312"/>
      <c r="B5" s="236" t="s">
        <v>178</v>
      </c>
      <c r="C5" s="236" t="s">
        <v>178</v>
      </c>
      <c r="D5" s="236"/>
      <c r="E5" s="170">
        <v>1285000</v>
      </c>
      <c r="F5" s="161">
        <v>1</v>
      </c>
      <c r="G5" s="170">
        <v>1285000</v>
      </c>
      <c r="H5" s="237">
        <f>ROUND(G5/60*I5,0)</f>
        <v>19470</v>
      </c>
      <c r="I5" s="243">
        <f>'設備使用記錄表-114'!AI8</f>
        <v>0.90909090909090906</v>
      </c>
      <c r="J5" s="244">
        <f>ROUND(H5*I5,0)</f>
        <v>17700</v>
      </c>
      <c r="K5" s="108" t="s">
        <v>220</v>
      </c>
    </row>
    <row r="6" spans="1:11" ht="20.100000000000001" customHeight="1" x14ac:dyDescent="0.25">
      <c r="A6" s="312"/>
      <c r="B6" s="236"/>
      <c r="C6" s="236"/>
      <c r="D6" s="161"/>
      <c r="E6" s="170"/>
      <c r="F6" s="161"/>
      <c r="G6" s="170"/>
      <c r="H6" s="237"/>
      <c r="I6" s="243">
        <f>'設備使用記錄表-114'!AI9</f>
        <v>0</v>
      </c>
      <c r="J6" s="244">
        <f>ROUND(H6*I6,0)</f>
        <v>0</v>
      </c>
      <c r="K6" s="107"/>
    </row>
    <row r="7" spans="1:11" ht="20.100000000000001" customHeight="1" x14ac:dyDescent="0.25">
      <c r="A7" s="295" t="s">
        <v>107</v>
      </c>
      <c r="B7" s="85"/>
      <c r="C7" s="85"/>
      <c r="D7" s="83"/>
      <c r="E7" s="90">
        <f>SUM(E5:E6)</f>
        <v>1285000</v>
      </c>
      <c r="F7" s="83"/>
      <c r="G7" s="90">
        <f>SUM(G5:G6)</f>
        <v>1285000</v>
      </c>
      <c r="H7" s="237">
        <f>SUM(H5:H6)</f>
        <v>19470</v>
      </c>
      <c r="I7" s="243"/>
      <c r="J7" s="244">
        <f>SUM(J5:J6)</f>
        <v>17700</v>
      </c>
      <c r="K7" s="107"/>
    </row>
    <row r="8" spans="1:11" ht="20.100000000000001" customHeight="1" x14ac:dyDescent="0.25">
      <c r="A8" s="102" t="s">
        <v>193</v>
      </c>
      <c r="B8" s="387"/>
      <c r="C8" s="387"/>
      <c r="D8" s="387"/>
      <c r="E8" s="387"/>
      <c r="F8" s="387"/>
      <c r="G8" s="387"/>
      <c r="H8" s="387"/>
      <c r="I8" s="387"/>
      <c r="J8" s="387"/>
      <c r="K8" s="107"/>
    </row>
    <row r="9" spans="1:11" ht="20.100000000000001" customHeight="1" x14ac:dyDescent="0.25">
      <c r="A9" s="312"/>
      <c r="B9" s="236"/>
      <c r="C9" s="236"/>
      <c r="D9" s="161"/>
      <c r="E9" s="170"/>
      <c r="F9" s="161"/>
      <c r="G9" s="170"/>
      <c r="H9" s="237">
        <f>ROUND(G9/60*I9,0)</f>
        <v>0</v>
      </c>
      <c r="I9" s="243">
        <f>'設備使用記錄表-114'!AI13</f>
        <v>0</v>
      </c>
      <c r="J9" s="244">
        <f t="shared" ref="J9:J26" si="0">ROUND(H9*I9,0)</f>
        <v>0</v>
      </c>
      <c r="K9" s="107"/>
    </row>
    <row r="10" spans="1:11" ht="20.100000000000001" customHeight="1" x14ac:dyDescent="0.25">
      <c r="A10" s="312"/>
      <c r="B10" s="236"/>
      <c r="C10" s="236"/>
      <c r="D10" s="161"/>
      <c r="E10" s="170"/>
      <c r="F10" s="161"/>
      <c r="G10" s="170"/>
      <c r="H10" s="237">
        <f>ROUND(G10/60*I10,0)</f>
        <v>0</v>
      </c>
      <c r="I10" s="243">
        <f>'設備使用記錄表-114'!AI14</f>
        <v>0</v>
      </c>
      <c r="J10" s="244">
        <f t="shared" si="0"/>
        <v>0</v>
      </c>
      <c r="K10" s="107"/>
    </row>
    <row r="11" spans="1:11" ht="20.100000000000001" customHeight="1" x14ac:dyDescent="0.25">
      <c r="A11" s="295" t="s">
        <v>107</v>
      </c>
      <c r="B11" s="85"/>
      <c r="C11" s="85"/>
      <c r="D11" s="83"/>
      <c r="E11" s="90">
        <f>SUM(E9:E10)</f>
        <v>0</v>
      </c>
      <c r="F11" s="83"/>
      <c r="G11" s="90">
        <f>SUM(G9:G10)</f>
        <v>0</v>
      </c>
      <c r="H11" s="237">
        <f>SUM(H9:H10)</f>
        <v>0</v>
      </c>
      <c r="I11" s="164"/>
      <c r="J11" s="90">
        <f>SUM(J9:J10)</f>
        <v>0</v>
      </c>
      <c r="K11" s="107"/>
    </row>
    <row r="12" spans="1:11" ht="20.100000000000001" customHeight="1" x14ac:dyDescent="0.25">
      <c r="A12" s="102" t="s">
        <v>194</v>
      </c>
      <c r="B12" s="387"/>
      <c r="C12" s="387"/>
      <c r="D12" s="387"/>
      <c r="E12" s="387"/>
      <c r="F12" s="387"/>
      <c r="G12" s="387"/>
      <c r="H12" s="387"/>
      <c r="I12" s="387"/>
      <c r="J12" s="387"/>
      <c r="K12" s="107"/>
    </row>
    <row r="13" spans="1:11" ht="20.100000000000001" customHeight="1" x14ac:dyDescent="0.25">
      <c r="A13" s="312"/>
      <c r="B13" s="236"/>
      <c r="C13" s="236"/>
      <c r="D13" s="161"/>
      <c r="E13" s="170"/>
      <c r="F13" s="161"/>
      <c r="G13" s="170"/>
      <c r="H13" s="237">
        <f>ROUND(G13/60*I13,0)</f>
        <v>0</v>
      </c>
      <c r="I13" s="243">
        <f>'設備使用記錄表-114'!AI18</f>
        <v>0</v>
      </c>
      <c r="J13" s="244">
        <f t="shared" si="0"/>
        <v>0</v>
      </c>
      <c r="K13" s="107"/>
    </row>
    <row r="14" spans="1:11" ht="20.100000000000001" customHeight="1" x14ac:dyDescent="0.25">
      <c r="A14" s="312"/>
      <c r="B14" s="236"/>
      <c r="C14" s="236"/>
      <c r="D14" s="161"/>
      <c r="E14" s="170"/>
      <c r="F14" s="161"/>
      <c r="G14" s="170"/>
      <c r="H14" s="237">
        <f>ROUND(G14/60*I14,0)</f>
        <v>0</v>
      </c>
      <c r="I14" s="243">
        <f>'設備使用記錄表-114'!AI19</f>
        <v>0</v>
      </c>
      <c r="J14" s="244">
        <f t="shared" si="0"/>
        <v>0</v>
      </c>
      <c r="K14" s="107"/>
    </row>
    <row r="15" spans="1:11" ht="20.100000000000001" customHeight="1" x14ac:dyDescent="0.25">
      <c r="A15" s="295" t="s">
        <v>107</v>
      </c>
      <c r="B15" s="85"/>
      <c r="C15" s="85"/>
      <c r="D15" s="83"/>
      <c r="E15" s="90">
        <f>SUM(E13:E14)</f>
        <v>0</v>
      </c>
      <c r="F15" s="83"/>
      <c r="G15" s="90">
        <f>SUM(G13:G14)</f>
        <v>0</v>
      </c>
      <c r="H15" s="237">
        <f>SUM(H13:H14)</f>
        <v>0</v>
      </c>
      <c r="I15" s="164"/>
      <c r="J15" s="90">
        <f>SUM(J13:J14)</f>
        <v>0</v>
      </c>
      <c r="K15" s="107"/>
    </row>
    <row r="16" spans="1:11" ht="20.100000000000001" customHeight="1" x14ac:dyDescent="0.25">
      <c r="A16" s="102" t="s">
        <v>195</v>
      </c>
      <c r="B16" s="387"/>
      <c r="C16" s="387"/>
      <c r="D16" s="387"/>
      <c r="E16" s="387"/>
      <c r="F16" s="387"/>
      <c r="G16" s="387"/>
      <c r="H16" s="387"/>
      <c r="I16" s="387"/>
      <c r="J16" s="387"/>
      <c r="K16" s="107"/>
    </row>
    <row r="17" spans="1:11" ht="20.100000000000001" customHeight="1" x14ac:dyDescent="0.25">
      <c r="A17" s="312"/>
      <c r="B17" s="236"/>
      <c r="C17" s="236"/>
      <c r="D17" s="161"/>
      <c r="E17" s="170"/>
      <c r="F17" s="161"/>
      <c r="G17" s="170"/>
      <c r="H17" s="237">
        <f>ROUND(G17/60*I17,0)</f>
        <v>0</v>
      </c>
      <c r="I17" s="243">
        <f>'設備使用記錄表-114'!AI23</f>
        <v>0</v>
      </c>
      <c r="J17" s="244">
        <f t="shared" si="0"/>
        <v>0</v>
      </c>
      <c r="K17" s="107"/>
    </row>
    <row r="18" spans="1:11" ht="20.100000000000001" customHeight="1" x14ac:dyDescent="0.25">
      <c r="A18" s="312"/>
      <c r="B18" s="236"/>
      <c r="C18" s="236"/>
      <c r="D18" s="161"/>
      <c r="E18" s="170"/>
      <c r="F18" s="161"/>
      <c r="G18" s="170"/>
      <c r="H18" s="237">
        <f>ROUND(G18/60*I18,0)</f>
        <v>0</v>
      </c>
      <c r="I18" s="243">
        <f>'設備使用記錄表-114'!AI24</f>
        <v>0</v>
      </c>
      <c r="J18" s="244">
        <f t="shared" si="0"/>
        <v>0</v>
      </c>
      <c r="K18" s="107"/>
    </row>
    <row r="19" spans="1:11" ht="20.100000000000001" customHeight="1" x14ac:dyDescent="0.25">
      <c r="A19" s="295" t="s">
        <v>107</v>
      </c>
      <c r="B19" s="85"/>
      <c r="C19" s="85"/>
      <c r="D19" s="83"/>
      <c r="E19" s="90">
        <f>SUM(E17:E18)</f>
        <v>0</v>
      </c>
      <c r="F19" s="83"/>
      <c r="G19" s="90">
        <f>SUM(G17:G18)</f>
        <v>0</v>
      </c>
      <c r="H19" s="237">
        <f>SUM(H17:H18)</f>
        <v>0</v>
      </c>
      <c r="I19" s="164"/>
      <c r="J19" s="90">
        <f>SUM(J17:J18)</f>
        <v>0</v>
      </c>
      <c r="K19" s="107"/>
    </row>
    <row r="20" spans="1:11" ht="20.100000000000001" customHeight="1" x14ac:dyDescent="0.25">
      <c r="A20" s="102" t="s">
        <v>197</v>
      </c>
      <c r="B20" s="387"/>
      <c r="C20" s="387"/>
      <c r="D20" s="387"/>
      <c r="E20" s="387"/>
      <c r="F20" s="387"/>
      <c r="G20" s="387"/>
      <c r="H20" s="387"/>
      <c r="I20" s="387"/>
      <c r="J20" s="387"/>
      <c r="K20" s="107"/>
    </row>
    <row r="21" spans="1:11" ht="20.100000000000001" customHeight="1" x14ac:dyDescent="0.25">
      <c r="A21" s="312"/>
      <c r="B21" s="236"/>
      <c r="C21" s="236"/>
      <c r="D21" s="161"/>
      <c r="E21" s="170"/>
      <c r="F21" s="161"/>
      <c r="G21" s="170"/>
      <c r="H21" s="237">
        <f>ROUND(G21/60*I21,0)</f>
        <v>0</v>
      </c>
      <c r="I21" s="243">
        <f>'設備使用記錄表-115'!AI8</f>
        <v>0</v>
      </c>
      <c r="J21" s="244">
        <f t="shared" si="0"/>
        <v>0</v>
      </c>
      <c r="K21" s="107"/>
    </row>
    <row r="22" spans="1:11" ht="20.100000000000001" customHeight="1" x14ac:dyDescent="0.25">
      <c r="A22" s="312"/>
      <c r="B22" s="236"/>
      <c r="C22" s="236"/>
      <c r="D22" s="236"/>
      <c r="E22" s="170"/>
      <c r="F22" s="161"/>
      <c r="G22" s="170"/>
      <c r="H22" s="237">
        <f>ROUND(G22/60*I22,0)</f>
        <v>0</v>
      </c>
      <c r="I22" s="243">
        <f>'設備使用記錄表-115'!AI9</f>
        <v>0</v>
      </c>
      <c r="J22" s="244">
        <f t="shared" si="0"/>
        <v>0</v>
      </c>
      <c r="K22" s="107"/>
    </row>
    <row r="23" spans="1:11" ht="20.100000000000001" customHeight="1" x14ac:dyDescent="0.25">
      <c r="A23" s="295" t="s">
        <v>107</v>
      </c>
      <c r="B23" s="85"/>
      <c r="C23" s="85"/>
      <c r="D23" s="85"/>
      <c r="E23" s="90">
        <f>SUM(E21:E22)</f>
        <v>0</v>
      </c>
      <c r="F23" s="83"/>
      <c r="G23" s="90">
        <f>SUM(G21:G22)</f>
        <v>0</v>
      </c>
      <c r="H23" s="237">
        <f>SUM(H21:H22)</f>
        <v>0</v>
      </c>
      <c r="I23" s="164"/>
      <c r="J23" s="90">
        <f>SUM(J21:J22)</f>
        <v>0</v>
      </c>
      <c r="K23" s="107"/>
    </row>
    <row r="24" spans="1:11" ht="20.100000000000001" customHeight="1" x14ac:dyDescent="0.25">
      <c r="A24" s="102" t="s">
        <v>198</v>
      </c>
      <c r="B24" s="387"/>
      <c r="C24" s="387"/>
      <c r="D24" s="387"/>
      <c r="E24" s="387"/>
      <c r="F24" s="387"/>
      <c r="G24" s="387"/>
      <c r="H24" s="387"/>
      <c r="I24" s="387"/>
      <c r="J24" s="387"/>
      <c r="K24" s="107"/>
    </row>
    <row r="25" spans="1:11" ht="20.100000000000001" customHeight="1" x14ac:dyDescent="0.25">
      <c r="A25" s="312"/>
      <c r="B25" s="236"/>
      <c r="C25" s="161"/>
      <c r="D25" s="236"/>
      <c r="E25" s="170"/>
      <c r="F25" s="161"/>
      <c r="G25" s="170"/>
      <c r="H25" s="237">
        <f>ROUND(G25/60*I25,0)</f>
        <v>0</v>
      </c>
      <c r="I25" s="243">
        <f>'設備使用記錄表-115'!AI13</f>
        <v>0</v>
      </c>
      <c r="J25" s="244">
        <f t="shared" si="0"/>
        <v>0</v>
      </c>
      <c r="K25" s="107"/>
    </row>
    <row r="26" spans="1:11" ht="20.100000000000001" customHeight="1" x14ac:dyDescent="0.25">
      <c r="A26" s="312"/>
      <c r="B26" s="236"/>
      <c r="C26" s="236"/>
      <c r="D26" s="236"/>
      <c r="E26" s="170"/>
      <c r="F26" s="161"/>
      <c r="G26" s="170"/>
      <c r="H26" s="237">
        <f>ROUND(G26/60*I26,0)</f>
        <v>0</v>
      </c>
      <c r="I26" s="243">
        <f>'設備使用記錄表-115'!AI14</f>
        <v>0</v>
      </c>
      <c r="J26" s="244">
        <f t="shared" si="0"/>
        <v>0</v>
      </c>
      <c r="K26" s="107"/>
    </row>
    <row r="27" spans="1:11" ht="20.100000000000001" customHeight="1" x14ac:dyDescent="0.25">
      <c r="A27" s="295" t="s">
        <v>107</v>
      </c>
      <c r="B27" s="85"/>
      <c r="C27" s="85"/>
      <c r="D27" s="85"/>
      <c r="E27" s="90">
        <f>SUM(E25:E26)</f>
        <v>0</v>
      </c>
      <c r="F27" s="83"/>
      <c r="G27" s="90">
        <f>SUM(G25:G26)</f>
        <v>0</v>
      </c>
      <c r="H27" s="237">
        <f>SUM(H25:H26)</f>
        <v>0</v>
      </c>
      <c r="I27" s="243"/>
      <c r="J27" s="244">
        <f>SUM(J25:J26)</f>
        <v>0</v>
      </c>
      <c r="K27" s="107"/>
    </row>
    <row r="28" spans="1:11" ht="20.100000000000001" customHeight="1" x14ac:dyDescent="0.25">
      <c r="A28" s="102" t="s">
        <v>199</v>
      </c>
      <c r="B28" s="387"/>
      <c r="C28" s="387"/>
      <c r="D28" s="387"/>
      <c r="E28" s="387"/>
      <c r="F28" s="387"/>
      <c r="G28" s="387"/>
      <c r="H28" s="387"/>
      <c r="I28" s="387"/>
      <c r="J28" s="387"/>
      <c r="K28" s="107"/>
    </row>
    <row r="29" spans="1:11" ht="20.100000000000001" customHeight="1" x14ac:dyDescent="0.25">
      <c r="A29" s="312"/>
      <c r="B29" s="236"/>
      <c r="C29" s="236"/>
      <c r="D29" s="161"/>
      <c r="E29" s="170"/>
      <c r="F29" s="161"/>
      <c r="G29" s="170"/>
      <c r="H29" s="237">
        <f>ROUND(G29/60*I29,0)</f>
        <v>0</v>
      </c>
      <c r="I29" s="243">
        <f>'設備使用記錄表-115'!AI18</f>
        <v>0</v>
      </c>
      <c r="J29" s="244">
        <f t="shared" ref="J29:J30" si="1">ROUND(H29*I29,0)</f>
        <v>0</v>
      </c>
      <c r="K29" s="107"/>
    </row>
    <row r="30" spans="1:11" ht="20.100000000000001" customHeight="1" x14ac:dyDescent="0.25">
      <c r="A30" s="312"/>
      <c r="B30" s="236"/>
      <c r="C30" s="236"/>
      <c r="D30" s="161"/>
      <c r="E30" s="170"/>
      <c r="F30" s="161"/>
      <c r="G30" s="170"/>
      <c r="H30" s="237">
        <f>ROUND(G30/60*I30,0)</f>
        <v>0</v>
      </c>
      <c r="I30" s="243">
        <f>'設備使用記錄表-115'!AI19</f>
        <v>0</v>
      </c>
      <c r="J30" s="244">
        <f t="shared" si="1"/>
        <v>0</v>
      </c>
      <c r="K30" s="107"/>
    </row>
    <row r="31" spans="1:11" ht="20.100000000000001" customHeight="1" x14ac:dyDescent="0.25">
      <c r="A31" s="295" t="s">
        <v>107</v>
      </c>
      <c r="B31" s="85"/>
      <c r="C31" s="85"/>
      <c r="D31" s="83"/>
      <c r="E31" s="90">
        <f>SUM(E29:E30)</f>
        <v>0</v>
      </c>
      <c r="F31" s="83"/>
      <c r="G31" s="90">
        <f>SUM(G29:G30)</f>
        <v>0</v>
      </c>
      <c r="H31" s="237">
        <f>SUM(H29:H30)</f>
        <v>0</v>
      </c>
      <c r="I31" s="243"/>
      <c r="J31" s="244">
        <f>SUM(J29:J30)</f>
        <v>0</v>
      </c>
      <c r="K31" s="107"/>
    </row>
    <row r="32" spans="1:11" ht="20.100000000000001" customHeight="1" x14ac:dyDescent="0.25">
      <c r="A32" s="102" t="s">
        <v>200</v>
      </c>
      <c r="B32" s="387"/>
      <c r="C32" s="387"/>
      <c r="D32" s="387"/>
      <c r="E32" s="387"/>
      <c r="F32" s="387"/>
      <c r="G32" s="387"/>
      <c r="H32" s="387"/>
      <c r="I32" s="387"/>
      <c r="J32" s="387"/>
      <c r="K32" s="107"/>
    </row>
    <row r="33" spans="1:11" ht="20.100000000000001" customHeight="1" x14ac:dyDescent="0.25">
      <c r="A33" s="312"/>
      <c r="B33" s="236"/>
      <c r="C33" s="236"/>
      <c r="D33" s="161"/>
      <c r="E33" s="170"/>
      <c r="F33" s="161"/>
      <c r="G33" s="170"/>
      <c r="H33" s="237">
        <f>ROUND(G33/60*I33,0)</f>
        <v>0</v>
      </c>
      <c r="I33" s="243">
        <f>'設備使用記錄表-115'!AI23</f>
        <v>0</v>
      </c>
      <c r="J33" s="244">
        <f t="shared" ref="J33:J34" si="2">ROUND(H33*I33,0)</f>
        <v>0</v>
      </c>
      <c r="K33" s="107"/>
    </row>
    <row r="34" spans="1:11" ht="20.100000000000001" customHeight="1" x14ac:dyDescent="0.25">
      <c r="A34" s="312"/>
      <c r="B34" s="236"/>
      <c r="C34" s="236"/>
      <c r="D34" s="161"/>
      <c r="E34" s="170"/>
      <c r="F34" s="161"/>
      <c r="G34" s="170"/>
      <c r="H34" s="237">
        <f>ROUND(G34/60*I34,0)</f>
        <v>0</v>
      </c>
      <c r="I34" s="243">
        <f>'設備使用記錄表-115'!AI24</f>
        <v>0</v>
      </c>
      <c r="J34" s="244">
        <f t="shared" si="2"/>
        <v>0</v>
      </c>
      <c r="K34" s="107"/>
    </row>
    <row r="35" spans="1:11" ht="20.100000000000001" customHeight="1" x14ac:dyDescent="0.25">
      <c r="A35" s="295" t="s">
        <v>107</v>
      </c>
      <c r="B35" s="85"/>
      <c r="C35" s="85"/>
      <c r="D35" s="83"/>
      <c r="E35" s="90">
        <f>SUM(E33:E34)</f>
        <v>0</v>
      </c>
      <c r="F35" s="83"/>
      <c r="G35" s="90">
        <f>SUM(G33:G34)</f>
        <v>0</v>
      </c>
      <c r="H35" s="237">
        <f>SUM(H33:H34)</f>
        <v>0</v>
      </c>
      <c r="I35" s="243"/>
      <c r="J35" s="244">
        <f>SUM(J33:J34)</f>
        <v>0</v>
      </c>
      <c r="K35" s="107"/>
    </row>
    <row r="36" spans="1:11" ht="20.100000000000001" customHeight="1" x14ac:dyDescent="0.25">
      <c r="A36" s="102" t="s">
        <v>201</v>
      </c>
      <c r="B36" s="387"/>
      <c r="C36" s="387"/>
      <c r="D36" s="387"/>
      <c r="E36" s="387"/>
      <c r="F36" s="387"/>
      <c r="G36" s="387"/>
      <c r="H36" s="387"/>
      <c r="I36" s="387"/>
      <c r="J36" s="387"/>
      <c r="K36" s="107"/>
    </row>
    <row r="37" spans="1:11" ht="20.100000000000001" customHeight="1" x14ac:dyDescent="0.25">
      <c r="A37" s="312"/>
      <c r="B37" s="236"/>
      <c r="C37" s="236"/>
      <c r="D37" s="161"/>
      <c r="E37" s="170"/>
      <c r="F37" s="161"/>
      <c r="G37" s="170"/>
      <c r="H37" s="237">
        <f>ROUND(G37/60*I37,0)</f>
        <v>0</v>
      </c>
      <c r="I37" s="243">
        <f>'設備使用記錄表-115'!AI28</f>
        <v>0</v>
      </c>
      <c r="J37" s="244">
        <f t="shared" ref="J37:J38" si="3">ROUND(H37*I37,0)</f>
        <v>0</v>
      </c>
      <c r="K37" s="107"/>
    </row>
    <row r="38" spans="1:11" ht="20.100000000000001" customHeight="1" x14ac:dyDescent="0.25">
      <c r="A38" s="312"/>
      <c r="B38" s="236"/>
      <c r="C38" s="236"/>
      <c r="D38" s="236"/>
      <c r="E38" s="170"/>
      <c r="F38" s="161"/>
      <c r="G38" s="170"/>
      <c r="H38" s="237">
        <f>ROUND(G38/60*I38,0)</f>
        <v>0</v>
      </c>
      <c r="I38" s="243">
        <f>'設備使用記錄表-115'!AI29</f>
        <v>0</v>
      </c>
      <c r="J38" s="244">
        <f t="shared" si="3"/>
        <v>0</v>
      </c>
      <c r="K38" s="107"/>
    </row>
    <row r="39" spans="1:11" ht="20.100000000000001" customHeight="1" x14ac:dyDescent="0.25">
      <c r="A39" s="295" t="s">
        <v>107</v>
      </c>
      <c r="B39" s="85"/>
      <c r="C39" s="85"/>
      <c r="D39" s="85"/>
      <c r="E39" s="90">
        <f>SUM(E37:E38)</f>
        <v>0</v>
      </c>
      <c r="F39" s="83"/>
      <c r="G39" s="90">
        <f>SUM(G37:G38)</f>
        <v>0</v>
      </c>
      <c r="H39" s="237">
        <f>SUM(H37:H38)</f>
        <v>0</v>
      </c>
      <c r="I39" s="243"/>
      <c r="J39" s="244">
        <f>SUM(J37:J38)</f>
        <v>0</v>
      </c>
      <c r="K39" s="107"/>
    </row>
    <row r="40" spans="1:11" ht="20.100000000000001" customHeight="1" x14ac:dyDescent="0.25">
      <c r="A40" s="102" t="s">
        <v>202</v>
      </c>
      <c r="B40" s="387"/>
      <c r="C40" s="387"/>
      <c r="D40" s="387"/>
      <c r="E40" s="387"/>
      <c r="F40" s="387"/>
      <c r="G40" s="387"/>
      <c r="H40" s="387"/>
      <c r="I40" s="387"/>
      <c r="J40" s="387"/>
      <c r="K40" s="107"/>
    </row>
    <row r="41" spans="1:11" ht="20.100000000000001" customHeight="1" x14ac:dyDescent="0.25">
      <c r="A41" s="312"/>
      <c r="B41" s="236"/>
      <c r="C41" s="161"/>
      <c r="D41" s="236"/>
      <c r="E41" s="170"/>
      <c r="F41" s="161"/>
      <c r="G41" s="170"/>
      <c r="H41" s="237">
        <f>ROUND(G41/60*I41,0)</f>
        <v>0</v>
      </c>
      <c r="I41" s="243">
        <f>'設備使用記錄表-115'!AI33</f>
        <v>0</v>
      </c>
      <c r="J41" s="244">
        <f t="shared" ref="J41:J42" si="4">ROUND(H41*I41,0)</f>
        <v>0</v>
      </c>
      <c r="K41" s="107"/>
    </row>
    <row r="42" spans="1:11" ht="20.100000000000001" customHeight="1" x14ac:dyDescent="0.25">
      <c r="A42" s="312"/>
      <c r="B42" s="236"/>
      <c r="C42" s="236"/>
      <c r="D42" s="236"/>
      <c r="E42" s="170"/>
      <c r="F42" s="161"/>
      <c r="G42" s="170"/>
      <c r="H42" s="237">
        <f>ROUND(G42/60*I42,0)</f>
        <v>0</v>
      </c>
      <c r="I42" s="243">
        <f>'設備使用記錄表-115'!AI34</f>
        <v>0</v>
      </c>
      <c r="J42" s="244">
        <f t="shared" si="4"/>
        <v>0</v>
      </c>
      <c r="K42" s="107"/>
    </row>
    <row r="43" spans="1:11" ht="20.100000000000001" customHeight="1" x14ac:dyDescent="0.25">
      <c r="A43" s="295" t="s">
        <v>107</v>
      </c>
      <c r="B43" s="85"/>
      <c r="C43" s="85"/>
      <c r="D43" s="85"/>
      <c r="E43" s="90">
        <f>SUM(E41:E42)</f>
        <v>0</v>
      </c>
      <c r="F43" s="83"/>
      <c r="G43" s="90">
        <f>SUM(G41:G42)</f>
        <v>0</v>
      </c>
      <c r="H43" s="237">
        <f>SUM(H41:H42)</f>
        <v>0</v>
      </c>
      <c r="I43" s="243"/>
      <c r="J43" s="244">
        <f>SUM(J41:J42)</f>
        <v>0</v>
      </c>
      <c r="K43" s="107"/>
    </row>
    <row r="44" spans="1:11" ht="20.100000000000001" customHeight="1" x14ac:dyDescent="0.25">
      <c r="A44" s="102" t="s">
        <v>203</v>
      </c>
      <c r="B44" s="387"/>
      <c r="C44" s="387"/>
      <c r="D44" s="387"/>
      <c r="E44" s="387"/>
      <c r="F44" s="387"/>
      <c r="G44" s="387"/>
      <c r="H44" s="387"/>
      <c r="I44" s="387"/>
      <c r="J44" s="387"/>
      <c r="K44" s="107"/>
    </row>
    <row r="45" spans="1:11" ht="20.100000000000001" customHeight="1" x14ac:dyDescent="0.25">
      <c r="A45" s="312"/>
      <c r="B45" s="236"/>
      <c r="C45" s="161"/>
      <c r="D45" s="236"/>
      <c r="E45" s="170"/>
      <c r="F45" s="161"/>
      <c r="G45" s="170"/>
      <c r="H45" s="237">
        <f>ROUND(G45/60*I45,0)</f>
        <v>0</v>
      </c>
      <c r="I45" s="243">
        <f>'設備使用記錄表-115'!AI38</f>
        <v>0</v>
      </c>
      <c r="J45" s="244">
        <f t="shared" ref="J45:J46" si="5">ROUND(H45*I45,0)</f>
        <v>0</v>
      </c>
      <c r="K45" s="107"/>
    </row>
    <row r="46" spans="1:11" ht="20.100000000000001" customHeight="1" x14ac:dyDescent="0.25">
      <c r="A46" s="312"/>
      <c r="B46" s="236"/>
      <c r="C46" s="236"/>
      <c r="D46" s="236"/>
      <c r="E46" s="170"/>
      <c r="F46" s="161"/>
      <c r="G46" s="170"/>
      <c r="H46" s="237">
        <f>ROUND(G46/60*I46,0)</f>
        <v>0</v>
      </c>
      <c r="I46" s="243">
        <f>'設備使用記錄表-115'!AI39</f>
        <v>0</v>
      </c>
      <c r="J46" s="244">
        <f t="shared" si="5"/>
        <v>0</v>
      </c>
      <c r="K46" s="107"/>
    </row>
    <row r="47" spans="1:11" ht="20.100000000000001" customHeight="1" x14ac:dyDescent="0.25">
      <c r="A47" s="295" t="s">
        <v>107</v>
      </c>
      <c r="B47" s="85"/>
      <c r="C47" s="85"/>
      <c r="D47" s="85"/>
      <c r="E47" s="90">
        <f>SUM(E45:E46)</f>
        <v>0</v>
      </c>
      <c r="F47" s="83"/>
      <c r="G47" s="90">
        <f>SUM(G45:G46)</f>
        <v>0</v>
      </c>
      <c r="H47" s="237">
        <f>SUM(H45:H46)</f>
        <v>0</v>
      </c>
      <c r="I47" s="243"/>
      <c r="J47" s="244">
        <f>SUM(J45:J46)</f>
        <v>0</v>
      </c>
      <c r="K47" s="107"/>
    </row>
    <row r="48" spans="1:11" ht="20.100000000000001" customHeight="1" x14ac:dyDescent="0.25">
      <c r="A48" s="102" t="s">
        <v>204</v>
      </c>
      <c r="B48" s="387"/>
      <c r="C48" s="387"/>
      <c r="D48" s="387"/>
      <c r="E48" s="387"/>
      <c r="F48" s="387"/>
      <c r="G48" s="387"/>
      <c r="H48" s="387"/>
      <c r="I48" s="387"/>
      <c r="J48" s="387"/>
      <c r="K48" s="107"/>
    </row>
    <row r="49" spans="1:11" ht="20.100000000000001" customHeight="1" x14ac:dyDescent="0.25">
      <c r="A49" s="312"/>
      <c r="B49" s="236"/>
      <c r="C49" s="161"/>
      <c r="D49" s="236"/>
      <c r="E49" s="170"/>
      <c r="F49" s="161"/>
      <c r="G49" s="170"/>
      <c r="H49" s="237">
        <f>ROUND(G49/60*I49,0)</f>
        <v>0</v>
      </c>
      <c r="I49" s="243">
        <f>'設備使用記錄表-115'!AI43</f>
        <v>0</v>
      </c>
      <c r="J49" s="244">
        <f t="shared" ref="J49:J50" si="6">ROUND(H49*I49,0)</f>
        <v>0</v>
      </c>
      <c r="K49" s="107"/>
    </row>
    <row r="50" spans="1:11" ht="20.100000000000001" customHeight="1" x14ac:dyDescent="0.25">
      <c r="A50" s="312"/>
      <c r="B50" s="236"/>
      <c r="C50" s="236"/>
      <c r="D50" s="236"/>
      <c r="E50" s="170"/>
      <c r="F50" s="161"/>
      <c r="G50" s="170"/>
      <c r="H50" s="237">
        <f>ROUND(G50/60*I50,0)</f>
        <v>0</v>
      </c>
      <c r="I50" s="243">
        <f>'設備使用記錄表-115'!AI44</f>
        <v>0</v>
      </c>
      <c r="J50" s="244">
        <f t="shared" si="6"/>
        <v>0</v>
      </c>
      <c r="K50" s="107"/>
    </row>
    <row r="51" spans="1:11" ht="20.100000000000001" customHeight="1" thickBot="1" x14ac:dyDescent="0.3">
      <c r="A51" s="313" t="s">
        <v>107</v>
      </c>
      <c r="B51" s="88"/>
      <c r="C51" s="88"/>
      <c r="D51" s="88"/>
      <c r="E51" s="110">
        <f>SUM(E49:E50)</f>
        <v>0</v>
      </c>
      <c r="F51" s="87"/>
      <c r="G51" s="110">
        <f>SUM(G49:G50)</f>
        <v>0</v>
      </c>
      <c r="H51" s="314">
        <f>SUM(H49:H50)</f>
        <v>0</v>
      </c>
      <c r="I51" s="165"/>
      <c r="J51" s="110">
        <f>SUM(J49:J50)</f>
        <v>0</v>
      </c>
      <c r="K51" s="191"/>
    </row>
    <row r="52" spans="1:11" ht="32.1" customHeight="1" x14ac:dyDescent="0.25">
      <c r="A52" s="404" t="s">
        <v>150</v>
      </c>
      <c r="B52" s="405"/>
      <c r="C52" s="405"/>
      <c r="D52" s="405"/>
      <c r="E52" s="225">
        <f>SUM(E7+E11+E15+E19+E23+E27+E31+E35+E39+E43+E47+E51)</f>
        <v>1285000</v>
      </c>
      <c r="F52" s="230"/>
      <c r="G52" s="225">
        <f>SUM(G7+G11+G15+G19+G23+G27+G31+G35+G39+G43+G47+G51)</f>
        <v>1285000</v>
      </c>
      <c r="H52" s="225">
        <f>SUM(H7+H11+H15+H19+H23+H27+H31+H35+H39+H43+H47++H51)</f>
        <v>19470</v>
      </c>
      <c r="I52" s="242"/>
      <c r="J52" s="225">
        <f>SUM(J7+J11+J15+J19+J23+J27+J31+J35+J39+J43+J47+J51)</f>
        <v>17700</v>
      </c>
      <c r="K52" s="182"/>
    </row>
    <row r="53" spans="1:11" ht="32.1" customHeight="1" thickBot="1" x14ac:dyDescent="0.3">
      <c r="A53" s="406" t="s">
        <v>151</v>
      </c>
      <c r="B53" s="407"/>
      <c r="C53" s="407"/>
      <c r="D53" s="407"/>
      <c r="E53" s="126">
        <f>'研發設備使用費-已有設備'!E52+'研發設備使用費-新增設備'!E52</f>
        <v>3044048</v>
      </c>
      <c r="F53" s="231"/>
      <c r="G53" s="126">
        <f>'研發設備使用費-已有設備'!G52+'研發設備使用費-新增設備'!G52</f>
        <v>2869238</v>
      </c>
      <c r="H53" s="126">
        <f>'研發設備使用費-已有設備'!I52+'研發設備使用費-新增設備'!H52</f>
        <v>141334</v>
      </c>
      <c r="I53" s="221"/>
      <c r="J53" s="126">
        <f>'研發設備使用費-已有設備'!K52+'研發設備使用費-新增設備'!J52</f>
        <v>128485</v>
      </c>
      <c r="K53" s="109"/>
    </row>
    <row r="54" spans="1:11" ht="21.95" customHeight="1" x14ac:dyDescent="0.25">
      <c r="A54" s="402" t="s">
        <v>148</v>
      </c>
      <c r="B54" s="402"/>
      <c r="C54" s="402"/>
      <c r="D54" s="402"/>
      <c r="E54" s="402"/>
      <c r="F54" s="402"/>
      <c r="G54" s="402"/>
      <c r="H54" s="402"/>
      <c r="I54" s="402"/>
      <c r="J54" s="402"/>
      <c r="K54" s="311"/>
    </row>
    <row r="55" spans="1:11" ht="21.95" customHeight="1" x14ac:dyDescent="0.25">
      <c r="A55" s="400" t="s">
        <v>111</v>
      </c>
      <c r="B55" s="400"/>
      <c r="C55" s="400"/>
      <c r="D55" s="400"/>
      <c r="E55" s="400"/>
      <c r="F55" s="400"/>
      <c r="G55" s="400"/>
      <c r="H55" s="400"/>
      <c r="I55" s="400"/>
      <c r="J55" s="400"/>
      <c r="K55" s="192"/>
    </row>
    <row r="56" spans="1:11" ht="21.95" customHeight="1" x14ac:dyDescent="0.25">
      <c r="A56" s="400" t="s">
        <v>141</v>
      </c>
      <c r="B56" s="400"/>
      <c r="C56" s="400"/>
      <c r="D56" s="400"/>
      <c r="E56" s="400"/>
      <c r="F56" s="400"/>
      <c r="G56" s="400"/>
      <c r="H56" s="400"/>
      <c r="I56" s="400"/>
      <c r="J56" s="400"/>
      <c r="K56" s="192"/>
    </row>
    <row r="57" spans="1:11" ht="40.5" customHeight="1" x14ac:dyDescent="0.25">
      <c r="A57" s="403" t="s">
        <v>106</v>
      </c>
      <c r="B57" s="403"/>
      <c r="C57" s="403"/>
      <c r="D57" s="403"/>
      <c r="E57" s="403"/>
      <c r="F57" s="403"/>
      <c r="G57" s="403"/>
      <c r="H57" s="403"/>
      <c r="I57" s="403"/>
      <c r="J57" s="403"/>
      <c r="K57" s="192"/>
    </row>
    <row r="58" spans="1:11" ht="21.95" customHeight="1" x14ac:dyDescent="0.25">
      <c r="A58" s="400" t="s">
        <v>80</v>
      </c>
      <c r="B58" s="400"/>
      <c r="C58" s="400"/>
      <c r="D58" s="400"/>
      <c r="E58" s="400"/>
      <c r="F58" s="400"/>
      <c r="G58" s="400"/>
      <c r="H58" s="400"/>
      <c r="I58" s="400"/>
      <c r="J58" s="400"/>
      <c r="K58" s="192"/>
    </row>
  </sheetData>
  <mergeCells count="21">
    <mergeCell ref="A58:J58"/>
    <mergeCell ref="B4:J4"/>
    <mergeCell ref="A2:J2"/>
    <mergeCell ref="B44:J44"/>
    <mergeCell ref="B48:J48"/>
    <mergeCell ref="A54:J54"/>
    <mergeCell ref="A55:J55"/>
    <mergeCell ref="A56:J56"/>
    <mergeCell ref="A57:J57"/>
    <mergeCell ref="A52:D52"/>
    <mergeCell ref="A53:D53"/>
    <mergeCell ref="B20:J20"/>
    <mergeCell ref="B24:J24"/>
    <mergeCell ref="B28:J28"/>
    <mergeCell ref="B32:J32"/>
    <mergeCell ref="B36:J36"/>
    <mergeCell ref="B40:J40"/>
    <mergeCell ref="A1:J1"/>
    <mergeCell ref="B8:J8"/>
    <mergeCell ref="B12:J12"/>
    <mergeCell ref="B16:J16"/>
  </mergeCells>
  <phoneticPr fontId="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FAF2-AF99-4200-8179-1A9EEE5AF2A2}">
  <dimension ref="A1:AJ31"/>
  <sheetViews>
    <sheetView workbookViewId="0">
      <selection activeCell="Y22" sqref="Y22"/>
    </sheetView>
  </sheetViews>
  <sheetFormatPr defaultRowHeight="15.75" x14ac:dyDescent="0.25"/>
  <cols>
    <col min="1" max="1" width="16.140625" style="155" bestFit="1" customWidth="1"/>
    <col min="2" max="2" width="21.85546875" style="156" customWidth="1"/>
    <col min="3" max="33" width="4.7109375" style="155" customWidth="1"/>
    <col min="34" max="34" width="9.140625" style="163"/>
    <col min="35" max="35" width="9.140625" style="167" customWidth="1"/>
    <col min="36" max="16384" width="9.140625" style="156"/>
  </cols>
  <sheetData>
    <row r="1" spans="1:35" ht="21.95" customHeight="1" x14ac:dyDescent="0.25">
      <c r="A1" s="338" t="s">
        <v>112</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row>
    <row r="2" spans="1:35" ht="21.95" customHeight="1" thickBot="1" x14ac:dyDescent="0.3">
      <c r="A2" s="355" t="str">
        <f>"公司名稱："&amp;會計報告封面!I6</f>
        <v>公司名稱：</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row>
    <row r="3" spans="1:35" ht="31.5" x14ac:dyDescent="0.25">
      <c r="A3" s="233" t="s">
        <v>113</v>
      </c>
      <c r="B3" s="224" t="s">
        <v>108</v>
      </c>
      <c r="C3" s="224">
        <v>1</v>
      </c>
      <c r="D3" s="224">
        <v>2</v>
      </c>
      <c r="E3" s="224">
        <v>3</v>
      </c>
      <c r="F3" s="224">
        <v>4</v>
      </c>
      <c r="G3" s="224">
        <v>5</v>
      </c>
      <c r="H3" s="224">
        <v>6</v>
      </c>
      <c r="I3" s="224">
        <v>7</v>
      </c>
      <c r="J3" s="224">
        <v>8</v>
      </c>
      <c r="K3" s="224">
        <v>9</v>
      </c>
      <c r="L3" s="224">
        <v>10</v>
      </c>
      <c r="M3" s="224">
        <v>11</v>
      </c>
      <c r="N3" s="224">
        <v>12</v>
      </c>
      <c r="O3" s="224">
        <v>13</v>
      </c>
      <c r="P3" s="224">
        <v>14</v>
      </c>
      <c r="Q3" s="224">
        <v>15</v>
      </c>
      <c r="R3" s="224">
        <v>16</v>
      </c>
      <c r="S3" s="224">
        <v>17</v>
      </c>
      <c r="T3" s="224">
        <v>18</v>
      </c>
      <c r="U3" s="224">
        <v>19</v>
      </c>
      <c r="V3" s="224">
        <v>20</v>
      </c>
      <c r="W3" s="224">
        <v>21</v>
      </c>
      <c r="X3" s="224">
        <v>22</v>
      </c>
      <c r="Y3" s="224">
        <v>23</v>
      </c>
      <c r="Z3" s="224">
        <v>24</v>
      </c>
      <c r="AA3" s="224">
        <v>25</v>
      </c>
      <c r="AB3" s="224">
        <v>26</v>
      </c>
      <c r="AC3" s="224">
        <v>27</v>
      </c>
      <c r="AD3" s="224">
        <v>28</v>
      </c>
      <c r="AE3" s="224">
        <v>29</v>
      </c>
      <c r="AF3" s="224">
        <v>30</v>
      </c>
      <c r="AG3" s="224">
        <v>31</v>
      </c>
      <c r="AH3" s="230" t="s">
        <v>57</v>
      </c>
      <c r="AI3" s="316" t="s">
        <v>60</v>
      </c>
    </row>
    <row r="4" spans="1:35" ht="21.95" customHeight="1" x14ac:dyDescent="0.25">
      <c r="A4" s="102" t="s">
        <v>55</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168"/>
    </row>
    <row r="5" spans="1:35" ht="21.95" customHeight="1" x14ac:dyDescent="0.25">
      <c r="A5" s="102" t="s">
        <v>114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168"/>
    </row>
    <row r="6" spans="1:35" ht="21.95" customHeight="1" x14ac:dyDescent="0.25">
      <c r="A6" s="172"/>
      <c r="B6" s="173" t="s">
        <v>170</v>
      </c>
      <c r="C6" s="86"/>
      <c r="D6" s="86">
        <v>8</v>
      </c>
      <c r="E6" s="86">
        <v>8</v>
      </c>
      <c r="F6" s="86">
        <v>8</v>
      </c>
      <c r="G6" s="86">
        <v>8</v>
      </c>
      <c r="H6" s="86">
        <v>8</v>
      </c>
      <c r="I6" s="86"/>
      <c r="J6" s="86"/>
      <c r="K6" s="86">
        <v>8</v>
      </c>
      <c r="L6" s="86">
        <v>8</v>
      </c>
      <c r="M6" s="86">
        <v>8</v>
      </c>
      <c r="N6" s="86">
        <v>8</v>
      </c>
      <c r="O6" s="86">
        <v>8</v>
      </c>
      <c r="P6" s="86"/>
      <c r="Q6" s="86"/>
      <c r="R6" s="86">
        <v>8</v>
      </c>
      <c r="S6" s="86"/>
      <c r="T6" s="86">
        <v>8</v>
      </c>
      <c r="U6" s="86">
        <v>8</v>
      </c>
      <c r="V6" s="86">
        <v>8</v>
      </c>
      <c r="W6" s="86"/>
      <c r="X6" s="86"/>
      <c r="Y6" s="86">
        <v>8</v>
      </c>
      <c r="Z6" s="86">
        <v>8</v>
      </c>
      <c r="AA6" s="86">
        <v>8</v>
      </c>
      <c r="AB6" s="86">
        <v>8</v>
      </c>
      <c r="AC6" s="86">
        <v>8</v>
      </c>
      <c r="AD6" s="86"/>
      <c r="AE6" s="86"/>
      <c r="AF6" s="86">
        <v>8</v>
      </c>
      <c r="AG6" s="86"/>
      <c r="AH6" s="244">
        <f>SUM(C6:AG6)</f>
        <v>160</v>
      </c>
      <c r="AI6" s="248">
        <f>AH6/176</f>
        <v>0.90909090909090906</v>
      </c>
    </row>
    <row r="7" spans="1:35" ht="21.95" customHeight="1" x14ac:dyDescent="0.25">
      <c r="A7" s="102" t="s">
        <v>118</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173"/>
      <c r="AI7" s="249"/>
    </row>
    <row r="8" spans="1:35" ht="21.95" customHeight="1" x14ac:dyDescent="0.25">
      <c r="A8" s="172"/>
      <c r="B8" s="173" t="s">
        <v>177</v>
      </c>
      <c r="C8" s="86"/>
      <c r="D8" s="86">
        <v>8</v>
      </c>
      <c r="E8" s="86">
        <v>8</v>
      </c>
      <c r="F8" s="86">
        <v>8</v>
      </c>
      <c r="G8" s="86">
        <v>8</v>
      </c>
      <c r="H8" s="86">
        <v>8</v>
      </c>
      <c r="I8" s="86"/>
      <c r="J8" s="86"/>
      <c r="K8" s="86">
        <v>8</v>
      </c>
      <c r="L8" s="86">
        <v>8</v>
      </c>
      <c r="M8" s="86">
        <v>8</v>
      </c>
      <c r="N8" s="86">
        <v>8</v>
      </c>
      <c r="O8" s="86">
        <v>8</v>
      </c>
      <c r="P8" s="86"/>
      <c r="Q8" s="86"/>
      <c r="R8" s="86">
        <v>8</v>
      </c>
      <c r="S8" s="86"/>
      <c r="T8" s="86">
        <v>8</v>
      </c>
      <c r="U8" s="86">
        <v>8</v>
      </c>
      <c r="V8" s="86">
        <v>8</v>
      </c>
      <c r="W8" s="86"/>
      <c r="X8" s="86"/>
      <c r="Y8" s="86">
        <v>8</v>
      </c>
      <c r="Z8" s="86">
        <v>8</v>
      </c>
      <c r="AA8" s="86">
        <v>8</v>
      </c>
      <c r="AB8" s="86">
        <v>8</v>
      </c>
      <c r="AC8" s="86">
        <v>8</v>
      </c>
      <c r="AD8" s="86"/>
      <c r="AE8" s="86"/>
      <c r="AF8" s="86">
        <v>8</v>
      </c>
      <c r="AG8" s="86"/>
      <c r="AH8" s="244">
        <f>SUM(C8:AG8)</f>
        <v>160</v>
      </c>
      <c r="AI8" s="248">
        <f>AH8/176</f>
        <v>0.90909090909090906</v>
      </c>
    </row>
    <row r="9" spans="1:35" ht="21.95" customHeight="1" x14ac:dyDescent="0.25">
      <c r="A9" s="102" t="s">
        <v>193</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173"/>
      <c r="AI9" s="249"/>
    </row>
    <row r="10" spans="1:35" ht="21.95" customHeight="1" x14ac:dyDescent="0.25">
      <c r="A10" s="102" t="s">
        <v>114</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173"/>
      <c r="AI10" s="249"/>
    </row>
    <row r="11" spans="1:35" ht="21.95" customHeight="1" x14ac:dyDescent="0.25">
      <c r="A11" s="172"/>
      <c r="B11" s="173"/>
      <c r="C11" s="161"/>
      <c r="D11" s="161"/>
      <c r="E11" s="161"/>
      <c r="F11" s="161"/>
      <c r="G11" s="161"/>
      <c r="H11" s="161"/>
      <c r="I11" s="161"/>
      <c r="J11" s="161"/>
      <c r="K11" s="161"/>
      <c r="L11" s="161"/>
      <c r="M11" s="161"/>
      <c r="N11" s="161"/>
      <c r="O11" s="161"/>
      <c r="P11" s="161"/>
      <c r="Q11" s="161"/>
      <c r="R11" s="171"/>
      <c r="S11" s="86"/>
      <c r="T11" s="86"/>
      <c r="U11" s="86"/>
      <c r="V11" s="86"/>
      <c r="W11" s="86"/>
      <c r="X11" s="161"/>
      <c r="Y11" s="161"/>
      <c r="Z11" s="161"/>
      <c r="AA11" s="161"/>
      <c r="AB11" s="161"/>
      <c r="AC11" s="161"/>
      <c r="AD11" s="161"/>
      <c r="AE11" s="161"/>
      <c r="AF11" s="161"/>
      <c r="AG11" s="161"/>
      <c r="AH11" s="244">
        <f>SUM(C11:AG11)</f>
        <v>0</v>
      </c>
      <c r="AI11" s="248">
        <f>AH11/168</f>
        <v>0</v>
      </c>
    </row>
    <row r="12" spans="1:35" ht="21.95" customHeight="1" x14ac:dyDescent="0.25">
      <c r="A12" s="102" t="s">
        <v>118</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173"/>
      <c r="AI12" s="249"/>
    </row>
    <row r="13" spans="1:35" ht="21.95" customHeight="1" x14ac:dyDescent="0.25">
      <c r="A13" s="172"/>
      <c r="B13" s="173"/>
      <c r="C13" s="161"/>
      <c r="D13" s="161"/>
      <c r="E13" s="161"/>
      <c r="F13" s="161"/>
      <c r="G13" s="161"/>
      <c r="H13" s="161"/>
      <c r="I13" s="161"/>
      <c r="J13" s="161"/>
      <c r="K13" s="161"/>
      <c r="L13" s="161"/>
      <c r="M13" s="161"/>
      <c r="N13" s="161"/>
      <c r="O13" s="161"/>
      <c r="P13" s="161"/>
      <c r="Q13" s="86"/>
      <c r="R13" s="86"/>
      <c r="S13" s="86"/>
      <c r="T13" s="86"/>
      <c r="U13" s="86"/>
      <c r="V13" s="86"/>
      <c r="W13" s="86"/>
      <c r="X13" s="161"/>
      <c r="Y13" s="161"/>
      <c r="Z13" s="161"/>
      <c r="AA13" s="161"/>
      <c r="AB13" s="161"/>
      <c r="AC13" s="161"/>
      <c r="AD13" s="161"/>
      <c r="AE13" s="161"/>
      <c r="AF13" s="161"/>
      <c r="AG13" s="161"/>
      <c r="AH13" s="244">
        <f>SUM(C13:AG13)</f>
        <v>0</v>
      </c>
      <c r="AI13" s="248">
        <f>AH13/168</f>
        <v>0</v>
      </c>
    </row>
    <row r="14" spans="1:35" ht="21.95" customHeight="1" x14ac:dyDescent="0.25">
      <c r="A14" s="102" t="s">
        <v>194</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173"/>
      <c r="AI14" s="249"/>
    </row>
    <row r="15" spans="1:35" ht="21.95" customHeight="1" x14ac:dyDescent="0.25">
      <c r="A15" s="102" t="s">
        <v>114</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173"/>
      <c r="AI15" s="249"/>
    </row>
    <row r="16" spans="1:35" ht="21.95" customHeight="1" x14ac:dyDescent="0.25">
      <c r="A16" s="172"/>
      <c r="B16" s="173"/>
      <c r="C16" s="161"/>
      <c r="D16" s="161"/>
      <c r="E16" s="161"/>
      <c r="F16" s="161"/>
      <c r="G16" s="161"/>
      <c r="H16" s="161"/>
      <c r="I16" s="161"/>
      <c r="J16" s="161"/>
      <c r="K16" s="161"/>
      <c r="L16" s="161"/>
      <c r="M16" s="161"/>
      <c r="N16" s="86"/>
      <c r="O16" s="86"/>
      <c r="P16" s="86"/>
      <c r="Q16" s="86"/>
      <c r="R16" s="161"/>
      <c r="S16" s="161"/>
      <c r="T16" s="161"/>
      <c r="U16" s="161"/>
      <c r="V16" s="161"/>
      <c r="W16" s="161"/>
      <c r="X16" s="161"/>
      <c r="Y16" s="161"/>
      <c r="Z16" s="161"/>
      <c r="AA16" s="161"/>
      <c r="AB16" s="161"/>
      <c r="AC16" s="161"/>
      <c r="AD16" s="161"/>
      <c r="AE16" s="161"/>
      <c r="AF16" s="161"/>
      <c r="AG16" s="161"/>
      <c r="AH16" s="244">
        <f>SUM(C16:AG16)</f>
        <v>0</v>
      </c>
      <c r="AI16" s="248">
        <f>AH16/176</f>
        <v>0</v>
      </c>
    </row>
    <row r="17" spans="1:36" ht="21.95" customHeight="1" x14ac:dyDescent="0.25">
      <c r="A17" s="102" t="s">
        <v>118</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173"/>
      <c r="AI17" s="249"/>
    </row>
    <row r="18" spans="1:36" ht="21.95" customHeight="1" x14ac:dyDescent="0.25">
      <c r="A18" s="172"/>
      <c r="B18" s="173"/>
      <c r="C18" s="161"/>
      <c r="D18" s="161"/>
      <c r="E18" s="161"/>
      <c r="F18" s="161"/>
      <c r="G18" s="161"/>
      <c r="H18" s="161"/>
      <c r="I18" s="161"/>
      <c r="J18" s="161"/>
      <c r="K18" s="161"/>
      <c r="L18" s="161"/>
      <c r="M18" s="161"/>
      <c r="N18" s="161"/>
      <c r="O18" s="161"/>
      <c r="P18" s="161"/>
      <c r="Q18" s="86"/>
      <c r="R18" s="86"/>
      <c r="S18" s="86"/>
      <c r="T18" s="86"/>
      <c r="U18" s="161"/>
      <c r="V18" s="161"/>
      <c r="W18" s="161"/>
      <c r="X18" s="161"/>
      <c r="Y18" s="161"/>
      <c r="Z18" s="161"/>
      <c r="AA18" s="161"/>
      <c r="AB18" s="161"/>
      <c r="AC18" s="161"/>
      <c r="AD18" s="161"/>
      <c r="AE18" s="161"/>
      <c r="AF18" s="161"/>
      <c r="AG18" s="161"/>
      <c r="AH18" s="244">
        <f>SUM(C18:AG18)</f>
        <v>0</v>
      </c>
      <c r="AI18" s="248">
        <f>AH18/176</f>
        <v>0</v>
      </c>
    </row>
    <row r="19" spans="1:36" ht="21.95" customHeight="1" x14ac:dyDescent="0.25">
      <c r="A19" s="102" t="s">
        <v>195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73"/>
      <c r="AI19" s="249"/>
    </row>
    <row r="20" spans="1:36" ht="21.95" customHeight="1" x14ac:dyDescent="0.25">
      <c r="A20" s="102" t="s">
        <v>114</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173"/>
      <c r="AI20" s="249"/>
    </row>
    <row r="21" spans="1:36" ht="21.95" customHeight="1" x14ac:dyDescent="0.25">
      <c r="A21" s="172"/>
      <c r="B21" s="173"/>
      <c r="C21" s="161"/>
      <c r="D21" s="161"/>
      <c r="E21" s="161"/>
      <c r="F21" s="161"/>
      <c r="G21" s="161"/>
      <c r="H21" s="161"/>
      <c r="I21" s="161"/>
      <c r="J21" s="161"/>
      <c r="K21" s="161"/>
      <c r="L21" s="161"/>
      <c r="M21" s="161"/>
      <c r="N21" s="161"/>
      <c r="O21" s="161"/>
      <c r="P21" s="161"/>
      <c r="Q21" s="86"/>
      <c r="R21" s="86"/>
      <c r="S21" s="86"/>
      <c r="T21" s="86"/>
      <c r="U21" s="86"/>
      <c r="V21" s="86"/>
      <c r="W21" s="161"/>
      <c r="X21" s="161"/>
      <c r="Y21" s="161"/>
      <c r="Z21" s="161"/>
      <c r="AA21" s="161"/>
      <c r="AB21" s="161"/>
      <c r="AC21" s="161"/>
      <c r="AD21" s="161"/>
      <c r="AE21" s="161"/>
      <c r="AF21" s="161"/>
      <c r="AG21" s="161"/>
      <c r="AH21" s="244">
        <f>SUM(C21:AG21)</f>
        <v>0</v>
      </c>
      <c r="AI21" s="248">
        <f>AH21/176</f>
        <v>0</v>
      </c>
    </row>
    <row r="22" spans="1:36" ht="21.95" customHeight="1" x14ac:dyDescent="0.25">
      <c r="A22" s="102" t="s">
        <v>118</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173"/>
      <c r="AI22" s="249"/>
    </row>
    <row r="23" spans="1:36" ht="21.95" customHeight="1" x14ac:dyDescent="0.25">
      <c r="A23" s="172"/>
      <c r="B23" s="173"/>
      <c r="C23" s="161"/>
      <c r="D23" s="161"/>
      <c r="E23" s="161"/>
      <c r="F23" s="161"/>
      <c r="G23" s="161"/>
      <c r="H23" s="161"/>
      <c r="I23" s="161"/>
      <c r="J23" s="161"/>
      <c r="K23" s="161"/>
      <c r="L23" s="161"/>
      <c r="M23" s="161"/>
      <c r="N23" s="161"/>
      <c r="O23" s="86"/>
      <c r="P23" s="86"/>
      <c r="Q23" s="86"/>
      <c r="R23" s="86"/>
      <c r="S23" s="86"/>
      <c r="T23" s="86"/>
      <c r="U23" s="86"/>
      <c r="V23" s="161"/>
      <c r="W23" s="161"/>
      <c r="X23" s="161"/>
      <c r="Y23" s="161"/>
      <c r="Z23" s="161"/>
      <c r="AA23" s="161"/>
      <c r="AB23" s="161"/>
      <c r="AC23" s="161"/>
      <c r="AD23" s="161"/>
      <c r="AE23" s="161"/>
      <c r="AF23" s="161"/>
      <c r="AG23" s="161"/>
      <c r="AH23" s="244">
        <f>SUM(C23:AG23)</f>
        <v>0</v>
      </c>
      <c r="AI23" s="248">
        <f>AH23/176</f>
        <v>0</v>
      </c>
    </row>
    <row r="24" spans="1:36" ht="21.95" customHeight="1" thickBot="1" x14ac:dyDescent="0.3">
      <c r="A24" s="408" t="s">
        <v>46</v>
      </c>
      <c r="B24" s="409"/>
      <c r="C24" s="174">
        <f>SUM(C6:C18)</f>
        <v>0</v>
      </c>
      <c r="D24" s="174">
        <f>SUM(D6:D18)</f>
        <v>16</v>
      </c>
      <c r="E24" s="174">
        <f>SUM(E6:E18)</f>
        <v>16</v>
      </c>
      <c r="F24" s="174">
        <f>SUM(F6:F18)</f>
        <v>16</v>
      </c>
      <c r="G24" s="174">
        <f>SUM(G6:G18)</f>
        <v>16</v>
      </c>
      <c r="H24" s="174">
        <f>SUM(H6:H18)</f>
        <v>16</v>
      </c>
      <c r="I24" s="174">
        <f>SUM(I6:I18)</f>
        <v>0</v>
      </c>
      <c r="J24" s="174">
        <f>SUM(J6:J18)</f>
        <v>0</v>
      </c>
      <c r="K24" s="174">
        <f>SUM(K6:K18)</f>
        <v>16</v>
      </c>
      <c r="L24" s="174">
        <f>SUM(L6:L18)</f>
        <v>16</v>
      </c>
      <c r="M24" s="174">
        <f>SUM(M6:M18)</f>
        <v>16</v>
      </c>
      <c r="N24" s="174">
        <f>SUM(N6:N18)</f>
        <v>16</v>
      </c>
      <c r="O24" s="174">
        <f>SUM(O6:O18)</f>
        <v>16</v>
      </c>
      <c r="P24" s="174">
        <f>SUM(P6:P18)</f>
        <v>0</v>
      </c>
      <c r="Q24" s="174">
        <f>SUM(Q6:Q18)</f>
        <v>0</v>
      </c>
      <c r="R24" s="174">
        <f>SUM(R6:R18)</f>
        <v>16</v>
      </c>
      <c r="S24" s="174">
        <f>SUM(S6:S18)</f>
        <v>0</v>
      </c>
      <c r="T24" s="174">
        <f>SUM(T6:T18)</f>
        <v>16</v>
      </c>
      <c r="U24" s="174">
        <f>SUM(U6:U18)</f>
        <v>16</v>
      </c>
      <c r="V24" s="174">
        <f>SUM(V6:V18)</f>
        <v>16</v>
      </c>
      <c r="W24" s="174">
        <f>SUM(W6:W18)</f>
        <v>0</v>
      </c>
      <c r="X24" s="174">
        <f>SUM(X6:X18)</f>
        <v>0</v>
      </c>
      <c r="Y24" s="174">
        <f>SUM(Y6:Y18)</f>
        <v>16</v>
      </c>
      <c r="Z24" s="174">
        <f>SUM(Z6:Z18)</f>
        <v>16</v>
      </c>
      <c r="AA24" s="174">
        <f>SUM(AA6:AA18)</f>
        <v>16</v>
      </c>
      <c r="AB24" s="174">
        <f>SUM(AB6:AB18)</f>
        <v>16</v>
      </c>
      <c r="AC24" s="174">
        <f>SUM(AC6:AC18)</f>
        <v>16</v>
      </c>
      <c r="AD24" s="174">
        <f>SUM(AD6:AD18)</f>
        <v>0</v>
      </c>
      <c r="AE24" s="174">
        <f>SUM(AE6:AE18)</f>
        <v>0</v>
      </c>
      <c r="AF24" s="174">
        <f>SUM(AF6:AF18)</f>
        <v>16</v>
      </c>
      <c r="AG24" s="174">
        <f>SUM(AG6:AG18)</f>
        <v>0</v>
      </c>
      <c r="AH24" s="175">
        <f>SUM(AH4:AH18)</f>
        <v>320</v>
      </c>
      <c r="AI24" s="176"/>
    </row>
    <row r="25" spans="1:36" ht="21.95" customHeight="1" x14ac:dyDescent="0.25">
      <c r="A25" s="377" t="s">
        <v>68</v>
      </c>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1"/>
    </row>
    <row r="26" spans="1:36" ht="21.95" customHeight="1" x14ac:dyDescent="0.25">
      <c r="A26" s="377" t="s">
        <v>117</v>
      </c>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157"/>
    </row>
    <row r="27" spans="1:36" ht="21.95" customHeight="1" x14ac:dyDescent="0.25">
      <c r="A27" s="377" t="s">
        <v>119</v>
      </c>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157"/>
    </row>
    <row r="28" spans="1:36" ht="21.95" customHeight="1" x14ac:dyDescent="0.25">
      <c r="A28" s="357" t="s">
        <v>115</v>
      </c>
      <c r="B28" s="357"/>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158"/>
    </row>
    <row r="29" spans="1:36" ht="21.95" customHeight="1" x14ac:dyDescent="0.25">
      <c r="A29" s="357" t="s">
        <v>116</v>
      </c>
      <c r="B29" s="357"/>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158"/>
    </row>
    <row r="30" spans="1:36" x14ac:dyDescent="0.25">
      <c r="A30" s="159"/>
      <c r="B30" s="160"/>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62"/>
      <c r="AI30" s="166"/>
    </row>
    <row r="31" spans="1:36" x14ac:dyDescent="0.25">
      <c r="A31" s="159"/>
      <c r="B31" s="160"/>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62"/>
      <c r="AI31" s="166"/>
    </row>
  </sheetData>
  <mergeCells count="8">
    <mergeCell ref="A28:AI28"/>
    <mergeCell ref="A29:AI29"/>
    <mergeCell ref="A27:AI27"/>
    <mergeCell ref="A24:B24"/>
    <mergeCell ref="A1:AI1"/>
    <mergeCell ref="A2:AI2"/>
    <mergeCell ref="A25:AI25"/>
    <mergeCell ref="A26:AI26"/>
  </mergeCells>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CED9-C7EC-4480-AA0D-936EBD88B036}">
  <dimension ref="A1:AK50"/>
  <sheetViews>
    <sheetView workbookViewId="0">
      <selection activeCell="N38" sqref="N38"/>
    </sheetView>
  </sheetViews>
  <sheetFormatPr defaultRowHeight="15.75" x14ac:dyDescent="0.25"/>
  <cols>
    <col min="1" max="1" width="16.140625" style="159" bestFit="1" customWidth="1"/>
    <col min="2" max="2" width="21.85546875" style="160" customWidth="1"/>
    <col min="3" max="33" width="4.7109375" style="159" customWidth="1"/>
    <col min="34" max="34" width="9.140625" style="162"/>
    <col min="35" max="35" width="9.140625" style="166" customWidth="1"/>
    <col min="36" max="16384" width="9.140625" style="160"/>
  </cols>
  <sheetData>
    <row r="1" spans="1:35" ht="21.95" customHeight="1" x14ac:dyDescent="0.25">
      <c r="A1" s="338" t="s">
        <v>112</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row>
    <row r="2" spans="1:35" ht="21.95" customHeight="1" thickBot="1" x14ac:dyDescent="0.3">
      <c r="A2" s="355" t="str">
        <f>"公司名稱："&amp;會計報告封面!I6</f>
        <v>公司名稱：</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row>
    <row r="3" spans="1:35" ht="31.5" x14ac:dyDescent="0.25">
      <c r="A3" s="233" t="s">
        <v>113</v>
      </c>
      <c r="B3" s="224" t="s">
        <v>108</v>
      </c>
      <c r="C3" s="224">
        <v>1</v>
      </c>
      <c r="D3" s="224">
        <v>2</v>
      </c>
      <c r="E3" s="224">
        <v>3</v>
      </c>
      <c r="F3" s="224">
        <v>4</v>
      </c>
      <c r="G3" s="224">
        <v>5</v>
      </c>
      <c r="H3" s="224">
        <v>6</v>
      </c>
      <c r="I3" s="224">
        <v>7</v>
      </c>
      <c r="J3" s="224">
        <v>8</v>
      </c>
      <c r="K3" s="224">
        <v>9</v>
      </c>
      <c r="L3" s="224">
        <v>10</v>
      </c>
      <c r="M3" s="224">
        <v>11</v>
      </c>
      <c r="N3" s="224">
        <v>12</v>
      </c>
      <c r="O3" s="224">
        <v>13</v>
      </c>
      <c r="P3" s="224">
        <v>14</v>
      </c>
      <c r="Q3" s="224">
        <v>15</v>
      </c>
      <c r="R3" s="224">
        <v>16</v>
      </c>
      <c r="S3" s="224">
        <v>17</v>
      </c>
      <c r="T3" s="224">
        <v>18</v>
      </c>
      <c r="U3" s="224">
        <v>19</v>
      </c>
      <c r="V3" s="224">
        <v>20</v>
      </c>
      <c r="W3" s="224">
        <v>21</v>
      </c>
      <c r="X3" s="224">
        <v>22</v>
      </c>
      <c r="Y3" s="224">
        <v>23</v>
      </c>
      <c r="Z3" s="224">
        <v>24</v>
      </c>
      <c r="AA3" s="224">
        <v>25</v>
      </c>
      <c r="AB3" s="224">
        <v>26</v>
      </c>
      <c r="AC3" s="224">
        <v>27</v>
      </c>
      <c r="AD3" s="224">
        <v>28</v>
      </c>
      <c r="AE3" s="224">
        <v>29</v>
      </c>
      <c r="AF3" s="224">
        <v>30</v>
      </c>
      <c r="AG3" s="224">
        <v>31</v>
      </c>
      <c r="AH3" s="230" t="s">
        <v>57</v>
      </c>
      <c r="AI3" s="316" t="s">
        <v>60</v>
      </c>
    </row>
    <row r="4" spans="1:35" ht="21.95" customHeight="1" x14ac:dyDescent="0.25">
      <c r="A4" s="102" t="s">
        <v>197</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168"/>
    </row>
    <row r="5" spans="1:35" ht="21.95" customHeight="1" x14ac:dyDescent="0.25">
      <c r="A5" s="102" t="s">
        <v>114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173"/>
      <c r="AI5" s="249"/>
    </row>
    <row r="6" spans="1:35" ht="21.95" customHeight="1" x14ac:dyDescent="0.25">
      <c r="A6" s="172"/>
      <c r="B6" s="173"/>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44">
        <f>SUM(C6:AG6)</f>
        <v>0</v>
      </c>
      <c r="AI6" s="248">
        <f>AH6/136</f>
        <v>0</v>
      </c>
    </row>
    <row r="7" spans="1:35" ht="21.95" customHeight="1" x14ac:dyDescent="0.25">
      <c r="A7" s="102" t="s">
        <v>118</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173"/>
      <c r="AI7" s="249"/>
    </row>
    <row r="8" spans="1:35" ht="21.95" customHeight="1" x14ac:dyDescent="0.25">
      <c r="A8" s="172"/>
      <c r="B8" s="173"/>
      <c r="C8" s="161"/>
      <c r="D8" s="161"/>
      <c r="E8" s="161"/>
      <c r="F8" s="161"/>
      <c r="G8" s="161"/>
      <c r="H8" s="161"/>
      <c r="I8" s="161"/>
      <c r="J8" s="161"/>
      <c r="K8" s="161"/>
      <c r="L8" s="161"/>
      <c r="M8" s="161"/>
      <c r="N8" s="161"/>
      <c r="O8" s="86"/>
      <c r="P8" s="86"/>
      <c r="Q8" s="86"/>
      <c r="R8" s="86"/>
      <c r="S8" s="86"/>
      <c r="T8" s="161"/>
      <c r="U8" s="161"/>
      <c r="V8" s="161"/>
      <c r="W8" s="161"/>
      <c r="X8" s="161"/>
      <c r="Y8" s="161"/>
      <c r="Z8" s="161"/>
      <c r="AA8" s="161"/>
      <c r="AB8" s="161"/>
      <c r="AC8" s="161"/>
      <c r="AD8" s="161"/>
      <c r="AE8" s="161"/>
      <c r="AF8" s="161"/>
      <c r="AG8" s="161"/>
      <c r="AH8" s="244">
        <f>SUM(C8:AG8)</f>
        <v>0</v>
      </c>
      <c r="AI8" s="248">
        <f>AH8/136</f>
        <v>0</v>
      </c>
    </row>
    <row r="9" spans="1:35" ht="21.95" customHeight="1" x14ac:dyDescent="0.25">
      <c r="A9" s="102" t="s">
        <v>198</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173"/>
      <c r="AI9" s="249"/>
    </row>
    <row r="10" spans="1:35" ht="21.95" customHeight="1" x14ac:dyDescent="0.25">
      <c r="A10" s="172" t="s">
        <v>114</v>
      </c>
      <c r="B10" s="173"/>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173"/>
      <c r="AI10" s="249"/>
    </row>
    <row r="11" spans="1:35" ht="21.95" customHeight="1" x14ac:dyDescent="0.25">
      <c r="A11" s="172"/>
      <c r="B11" s="173"/>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244">
        <f>SUM(C11:AG11)</f>
        <v>0</v>
      </c>
      <c r="AI11" s="248">
        <f>AH11/160</f>
        <v>0</v>
      </c>
    </row>
    <row r="12" spans="1:35" ht="21.95" customHeight="1" x14ac:dyDescent="0.25">
      <c r="A12" s="172" t="s">
        <v>118</v>
      </c>
      <c r="B12" s="173"/>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173"/>
      <c r="AI12" s="249"/>
    </row>
    <row r="13" spans="1:35" ht="21.95" customHeight="1" x14ac:dyDescent="0.25">
      <c r="A13" s="172"/>
      <c r="B13" s="173"/>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244">
        <f>SUM(C13:AG13)</f>
        <v>0</v>
      </c>
      <c r="AI13" s="248">
        <f>AH13/160</f>
        <v>0</v>
      </c>
    </row>
    <row r="14" spans="1:35" ht="21.95" customHeight="1" x14ac:dyDescent="0.25">
      <c r="A14" s="172" t="s">
        <v>199</v>
      </c>
      <c r="B14" s="173"/>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173"/>
      <c r="AI14" s="249"/>
    </row>
    <row r="15" spans="1:35" ht="21.95" customHeight="1" x14ac:dyDescent="0.25">
      <c r="A15" s="172" t="s">
        <v>114</v>
      </c>
      <c r="B15" s="173"/>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173"/>
      <c r="AI15" s="249"/>
    </row>
    <row r="16" spans="1:35" ht="21.95" customHeight="1" x14ac:dyDescent="0.25">
      <c r="A16" s="172"/>
      <c r="B16" s="173"/>
      <c r="C16" s="161"/>
      <c r="D16" s="161"/>
      <c r="E16" s="161"/>
      <c r="F16" s="161"/>
      <c r="G16" s="161"/>
      <c r="H16" s="161"/>
      <c r="I16" s="161"/>
      <c r="J16" s="161"/>
      <c r="K16" s="161"/>
      <c r="L16" s="161"/>
      <c r="M16" s="161"/>
      <c r="N16" s="161"/>
      <c r="O16" s="161"/>
      <c r="P16" s="161"/>
      <c r="Q16" s="161"/>
      <c r="R16" s="161"/>
      <c r="S16" s="86"/>
      <c r="T16" s="86"/>
      <c r="U16" s="86"/>
      <c r="V16" s="86"/>
      <c r="W16" s="86"/>
      <c r="X16" s="86"/>
      <c r="Y16" s="161"/>
      <c r="Z16" s="161"/>
      <c r="AA16" s="161"/>
      <c r="AB16" s="161"/>
      <c r="AC16" s="161"/>
      <c r="AD16" s="161"/>
      <c r="AE16" s="161"/>
      <c r="AF16" s="161"/>
      <c r="AG16" s="161"/>
      <c r="AH16" s="244">
        <f>SUM(C16:AG16)</f>
        <v>0</v>
      </c>
      <c r="AI16" s="248">
        <f>AH16/168</f>
        <v>0</v>
      </c>
    </row>
    <row r="17" spans="1:35" ht="21.95" customHeight="1" x14ac:dyDescent="0.25">
      <c r="A17" s="172" t="s">
        <v>118</v>
      </c>
      <c r="B17" s="173"/>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173"/>
      <c r="AI17" s="249"/>
    </row>
    <row r="18" spans="1:35" ht="21.95" customHeight="1" x14ac:dyDescent="0.25">
      <c r="A18" s="172"/>
      <c r="B18" s="173"/>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244">
        <f>SUM(C18:AG18)</f>
        <v>0</v>
      </c>
      <c r="AI18" s="248">
        <f>AH18/168</f>
        <v>0</v>
      </c>
    </row>
    <row r="19" spans="1:35" ht="21.95" customHeight="1" x14ac:dyDescent="0.25">
      <c r="A19" s="172" t="s">
        <v>200</v>
      </c>
      <c r="B19" s="173"/>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73"/>
      <c r="AI19" s="249"/>
    </row>
    <row r="20" spans="1:35" ht="21.95" customHeight="1" x14ac:dyDescent="0.25">
      <c r="A20" s="172" t="s">
        <v>114</v>
      </c>
      <c r="B20" s="173"/>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173"/>
      <c r="AI20" s="249"/>
    </row>
    <row r="21" spans="1:35" ht="21.95" customHeight="1" x14ac:dyDescent="0.25">
      <c r="A21" s="172"/>
      <c r="B21" s="173"/>
      <c r="C21" s="161"/>
      <c r="D21" s="161"/>
      <c r="E21" s="161"/>
      <c r="F21" s="161"/>
      <c r="G21" s="161"/>
      <c r="H21" s="161"/>
      <c r="I21" s="161"/>
      <c r="J21" s="161"/>
      <c r="K21" s="161"/>
      <c r="L21" s="161"/>
      <c r="M21" s="161"/>
      <c r="N21" s="161"/>
      <c r="O21" s="161"/>
      <c r="P21" s="161"/>
      <c r="Q21" s="161"/>
      <c r="R21" s="161"/>
      <c r="S21" s="161"/>
      <c r="T21" s="161"/>
      <c r="U21" s="86"/>
      <c r="V21" s="86"/>
      <c r="W21" s="86"/>
      <c r="X21" s="86"/>
      <c r="Y21" s="86"/>
      <c r="Z21" s="161"/>
      <c r="AA21" s="161"/>
      <c r="AB21" s="161"/>
      <c r="AC21" s="161"/>
      <c r="AD21" s="161"/>
      <c r="AE21" s="161"/>
      <c r="AF21" s="161"/>
      <c r="AG21" s="161"/>
      <c r="AH21" s="244">
        <f>SUM(C21:AG21)</f>
        <v>0</v>
      </c>
      <c r="AI21" s="248">
        <f>AH21/160</f>
        <v>0</v>
      </c>
    </row>
    <row r="22" spans="1:35" ht="21.95" customHeight="1" x14ac:dyDescent="0.25">
      <c r="A22" s="172" t="s">
        <v>118</v>
      </c>
      <c r="B22" s="173"/>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173"/>
      <c r="AI22" s="249"/>
    </row>
    <row r="23" spans="1:35" ht="21.95" customHeight="1" x14ac:dyDescent="0.25">
      <c r="A23" s="172"/>
      <c r="B23" s="173"/>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44">
        <f>SUM(C23:AG23)</f>
        <v>0</v>
      </c>
      <c r="AI23" s="248">
        <f>AH23/160</f>
        <v>0</v>
      </c>
    </row>
    <row r="24" spans="1:35" ht="21.95" customHeight="1" x14ac:dyDescent="0.25">
      <c r="A24" s="172" t="s">
        <v>201</v>
      </c>
      <c r="B24" s="173"/>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173"/>
      <c r="AI24" s="249"/>
    </row>
    <row r="25" spans="1:35" ht="21.95" customHeight="1" x14ac:dyDescent="0.25">
      <c r="A25" s="172" t="s">
        <v>114</v>
      </c>
      <c r="B25" s="173"/>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173"/>
      <c r="AI25" s="249"/>
    </row>
    <row r="26" spans="1:35" ht="21.95" customHeight="1" x14ac:dyDescent="0.25">
      <c r="A26" s="172"/>
      <c r="B26" s="173"/>
      <c r="C26" s="161"/>
      <c r="D26" s="161"/>
      <c r="E26" s="161"/>
      <c r="F26" s="161"/>
      <c r="G26" s="161"/>
      <c r="H26" s="161"/>
      <c r="I26" s="161"/>
      <c r="J26" s="161"/>
      <c r="K26" s="161"/>
      <c r="L26" s="161"/>
      <c r="M26" s="161"/>
      <c r="N26" s="161"/>
      <c r="O26" s="161"/>
      <c r="P26" s="161"/>
      <c r="Q26" s="161"/>
      <c r="R26" s="86"/>
      <c r="S26" s="86"/>
      <c r="T26" s="86"/>
      <c r="U26" s="86"/>
      <c r="V26" s="86"/>
      <c r="W26" s="86"/>
      <c r="X26" s="161"/>
      <c r="Y26" s="161"/>
      <c r="Z26" s="161"/>
      <c r="AA26" s="161"/>
      <c r="AB26" s="161"/>
      <c r="AC26" s="161"/>
      <c r="AD26" s="161"/>
      <c r="AE26" s="161"/>
      <c r="AF26" s="161"/>
      <c r="AG26" s="161"/>
      <c r="AH26" s="244">
        <f>SUM(C26:AG26)</f>
        <v>0</v>
      </c>
      <c r="AI26" s="248">
        <f>AH26/160</f>
        <v>0</v>
      </c>
    </row>
    <row r="27" spans="1:35" ht="21.95" customHeight="1" x14ac:dyDescent="0.25">
      <c r="A27" s="172" t="s">
        <v>118</v>
      </c>
      <c r="B27" s="173"/>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173"/>
      <c r="AI27" s="249"/>
    </row>
    <row r="28" spans="1:35" ht="21.95" customHeight="1" x14ac:dyDescent="0.25">
      <c r="A28" s="172"/>
      <c r="B28" s="173"/>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244">
        <f>SUM(C28:AG28)</f>
        <v>0</v>
      </c>
      <c r="AI28" s="248">
        <f>AH28/160</f>
        <v>0</v>
      </c>
    </row>
    <row r="29" spans="1:35" ht="21.95" customHeight="1" x14ac:dyDescent="0.25">
      <c r="A29" s="172" t="s">
        <v>202</v>
      </c>
      <c r="B29" s="173"/>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173"/>
      <c r="AI29" s="249"/>
    </row>
    <row r="30" spans="1:35" ht="21.95" customHeight="1" x14ac:dyDescent="0.25">
      <c r="A30" s="172" t="s">
        <v>114</v>
      </c>
      <c r="B30" s="173"/>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173"/>
      <c r="AI30" s="249"/>
    </row>
    <row r="31" spans="1:35" ht="21.95" customHeight="1" x14ac:dyDescent="0.25">
      <c r="A31" s="172"/>
      <c r="B31" s="173"/>
      <c r="C31" s="161"/>
      <c r="D31" s="161"/>
      <c r="E31" s="161"/>
      <c r="F31" s="161"/>
      <c r="G31" s="161"/>
      <c r="H31" s="161"/>
      <c r="I31" s="161"/>
      <c r="J31" s="161"/>
      <c r="K31" s="161"/>
      <c r="L31" s="161"/>
      <c r="M31" s="161"/>
      <c r="N31" s="161"/>
      <c r="O31" s="161"/>
      <c r="P31" s="161"/>
      <c r="Q31" s="161"/>
      <c r="R31" s="86"/>
      <c r="S31" s="86"/>
      <c r="T31" s="86"/>
      <c r="U31" s="86"/>
      <c r="V31" s="86"/>
      <c r="W31" s="86"/>
      <c r="X31" s="161"/>
      <c r="Y31" s="161"/>
      <c r="Z31" s="161"/>
      <c r="AA31" s="161"/>
      <c r="AB31" s="161"/>
      <c r="AC31" s="161"/>
      <c r="AD31" s="161"/>
      <c r="AE31" s="161"/>
      <c r="AF31" s="161"/>
      <c r="AG31" s="161"/>
      <c r="AH31" s="244">
        <f>SUM(C31:AG31)</f>
        <v>0</v>
      </c>
      <c r="AI31" s="248">
        <f>AH31/168</f>
        <v>0</v>
      </c>
    </row>
    <row r="32" spans="1:35" ht="21.95" customHeight="1" x14ac:dyDescent="0.25">
      <c r="A32" s="172" t="s">
        <v>118</v>
      </c>
      <c r="B32" s="173"/>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173"/>
      <c r="AI32" s="249"/>
    </row>
    <row r="33" spans="1:37" ht="21.95" customHeight="1" x14ac:dyDescent="0.25">
      <c r="A33" s="172"/>
      <c r="B33" s="173"/>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244">
        <f>SUM(C33:AG33)</f>
        <v>0</v>
      </c>
      <c r="AI33" s="248">
        <f>AH33/168</f>
        <v>0</v>
      </c>
    </row>
    <row r="34" spans="1:37" ht="21.95" customHeight="1" x14ac:dyDescent="0.25">
      <c r="A34" s="172" t="s">
        <v>203</v>
      </c>
      <c r="B34" s="173"/>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173"/>
      <c r="AI34" s="249"/>
    </row>
    <row r="35" spans="1:37" ht="21.95" customHeight="1" x14ac:dyDescent="0.25">
      <c r="A35" s="172" t="s">
        <v>114</v>
      </c>
      <c r="B35" s="173"/>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173"/>
      <c r="AI35" s="249"/>
    </row>
    <row r="36" spans="1:37" ht="21.95" customHeight="1" x14ac:dyDescent="0.25">
      <c r="A36" s="172"/>
      <c r="B36" s="173"/>
      <c r="C36" s="161"/>
      <c r="D36" s="161"/>
      <c r="E36" s="161"/>
      <c r="F36" s="161"/>
      <c r="G36" s="161"/>
      <c r="H36" s="161"/>
      <c r="I36" s="161"/>
      <c r="J36" s="161"/>
      <c r="K36" s="86"/>
      <c r="L36" s="86"/>
      <c r="M36" s="86"/>
      <c r="N36" s="86"/>
      <c r="O36" s="86"/>
      <c r="P36" s="86"/>
      <c r="Q36" s="86"/>
      <c r="R36" s="86"/>
      <c r="S36" s="86"/>
      <c r="T36" s="86"/>
      <c r="U36" s="161"/>
      <c r="V36" s="161"/>
      <c r="W36" s="161"/>
      <c r="X36" s="161"/>
      <c r="Y36" s="161"/>
      <c r="Z36" s="161"/>
      <c r="AA36" s="161"/>
      <c r="AB36" s="161"/>
      <c r="AC36" s="161"/>
      <c r="AD36" s="161"/>
      <c r="AE36" s="161"/>
      <c r="AF36" s="161"/>
      <c r="AG36" s="161"/>
      <c r="AH36" s="244">
        <f>SUM(C36:AG36)</f>
        <v>0</v>
      </c>
      <c r="AI36" s="248">
        <f>AH36/184</f>
        <v>0</v>
      </c>
    </row>
    <row r="37" spans="1:37" ht="21.95" customHeight="1" x14ac:dyDescent="0.25">
      <c r="A37" s="172" t="s">
        <v>118</v>
      </c>
      <c r="B37" s="173"/>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173"/>
      <c r="AI37" s="249"/>
    </row>
    <row r="38" spans="1:37" ht="21.95" customHeight="1" x14ac:dyDescent="0.25">
      <c r="A38" s="172"/>
      <c r="B38" s="173"/>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244">
        <f>SUM(C38:AG38)</f>
        <v>0</v>
      </c>
      <c r="AI38" s="248">
        <f>AH38/184</f>
        <v>0</v>
      </c>
    </row>
    <row r="39" spans="1:37" ht="21.95" customHeight="1" x14ac:dyDescent="0.25">
      <c r="A39" s="172" t="s">
        <v>204</v>
      </c>
      <c r="B39" s="173"/>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173"/>
      <c r="AI39" s="249"/>
    </row>
    <row r="40" spans="1:37" ht="21.95" customHeight="1" x14ac:dyDescent="0.25">
      <c r="A40" s="172" t="s">
        <v>114</v>
      </c>
      <c r="B40" s="173"/>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173"/>
      <c r="AI40" s="249"/>
    </row>
    <row r="41" spans="1:37" ht="21.95" customHeight="1" x14ac:dyDescent="0.25">
      <c r="A41" s="172"/>
      <c r="B41" s="173"/>
      <c r="C41" s="161"/>
      <c r="D41" s="161"/>
      <c r="E41" s="161"/>
      <c r="F41" s="161"/>
      <c r="G41" s="161"/>
      <c r="H41" s="161"/>
      <c r="I41" s="161"/>
      <c r="J41" s="161"/>
      <c r="K41" s="161"/>
      <c r="L41" s="161"/>
      <c r="M41" s="161"/>
      <c r="N41" s="161"/>
      <c r="O41" s="161"/>
      <c r="P41" s="161"/>
      <c r="Q41" s="86"/>
      <c r="R41" s="86"/>
      <c r="S41" s="86"/>
      <c r="T41" s="86"/>
      <c r="U41" s="86"/>
      <c r="V41" s="86"/>
      <c r="W41" s="86"/>
      <c r="X41" s="86"/>
      <c r="Y41" s="86"/>
      <c r="Z41" s="86"/>
      <c r="AA41" s="86"/>
      <c r="AB41" s="161"/>
      <c r="AC41" s="161"/>
      <c r="AD41" s="161"/>
      <c r="AE41" s="161"/>
      <c r="AF41" s="161"/>
      <c r="AG41" s="161"/>
      <c r="AH41" s="244">
        <f>SUM(C41:AG41)</f>
        <v>0</v>
      </c>
      <c r="AI41" s="248">
        <f>AH41/168</f>
        <v>0</v>
      </c>
    </row>
    <row r="42" spans="1:37" ht="21.95" customHeight="1" x14ac:dyDescent="0.25">
      <c r="A42" s="172" t="s">
        <v>118</v>
      </c>
      <c r="B42" s="173"/>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173"/>
      <c r="AI42" s="249"/>
    </row>
    <row r="43" spans="1:37" ht="21.95" customHeight="1" x14ac:dyDescent="0.25">
      <c r="A43" s="172"/>
      <c r="B43" s="173"/>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244">
        <f>SUM(C43:AG43)</f>
        <v>0</v>
      </c>
      <c r="AI43" s="248">
        <f>AH43/168</f>
        <v>0</v>
      </c>
    </row>
    <row r="44" spans="1:37" ht="21.95" customHeight="1" thickBot="1" x14ac:dyDescent="0.3">
      <c r="A44" s="406" t="s">
        <v>46</v>
      </c>
      <c r="B44" s="410"/>
      <c r="C44" s="103">
        <f>SUM(C26:C43)</f>
        <v>0</v>
      </c>
      <c r="D44" s="103">
        <f>SUM(D6:D43)</f>
        <v>0</v>
      </c>
      <c r="E44" s="103">
        <f>SUM(E6:E43)</f>
        <v>0</v>
      </c>
      <c r="F44" s="103">
        <f>SUM(F6:F43)</f>
        <v>0</v>
      </c>
      <c r="G44" s="103">
        <f>SUM(G6:G43)</f>
        <v>0</v>
      </c>
      <c r="H44" s="103">
        <f>SUM(H6:H43)</f>
        <v>0</v>
      </c>
      <c r="I44" s="103">
        <f>SUM(I6:I43)</f>
        <v>0</v>
      </c>
      <c r="J44" s="103">
        <f>SUM(J6:J43)</f>
        <v>0</v>
      </c>
      <c r="K44" s="103">
        <f>SUM(K6:K43)</f>
        <v>0</v>
      </c>
      <c r="L44" s="103">
        <f>SUM(L6:L43)</f>
        <v>0</v>
      </c>
      <c r="M44" s="103">
        <f>SUM(M6:M43)</f>
        <v>0</v>
      </c>
      <c r="N44" s="103">
        <f>SUM(N6:N43)</f>
        <v>0</v>
      </c>
      <c r="O44" s="103">
        <f>SUM(O6:O43)</f>
        <v>0</v>
      </c>
      <c r="P44" s="103">
        <f>SUM(P6:P43)</f>
        <v>0</v>
      </c>
      <c r="Q44" s="103">
        <f>SUM(Q6:Q43)</f>
        <v>0</v>
      </c>
      <c r="R44" s="103">
        <f>SUM(R6:R43)</f>
        <v>0</v>
      </c>
      <c r="S44" s="103">
        <f>SUM(S6:S43)</f>
        <v>0</v>
      </c>
      <c r="T44" s="103">
        <f>SUM(T6:T43)</f>
        <v>0</v>
      </c>
      <c r="U44" s="103">
        <f>SUM(U6:U43)</f>
        <v>0</v>
      </c>
      <c r="V44" s="103">
        <f>SUM(V6:V43)</f>
        <v>0</v>
      </c>
      <c r="W44" s="103">
        <f>SUM(W6:W43)</f>
        <v>0</v>
      </c>
      <c r="X44" s="103">
        <f>SUM(X6:X43)</f>
        <v>0</v>
      </c>
      <c r="Y44" s="103">
        <f>SUM(Y6:Y43)</f>
        <v>0</v>
      </c>
      <c r="Z44" s="103">
        <f>SUM(Z6:Z43)</f>
        <v>0</v>
      </c>
      <c r="AA44" s="103">
        <f>SUM(AA6:AA43)</f>
        <v>0</v>
      </c>
      <c r="AB44" s="103">
        <f>SUM(AB6:AB43)</f>
        <v>0</v>
      </c>
      <c r="AC44" s="103">
        <f>SUM(AC6:AC43)</f>
        <v>0</v>
      </c>
      <c r="AD44" s="103">
        <f>SUM(AD6:AD43)</f>
        <v>0</v>
      </c>
      <c r="AE44" s="103">
        <f>SUM(AE6:AE43)</f>
        <v>0</v>
      </c>
      <c r="AF44" s="103">
        <f>SUM(AF6:AF43)</f>
        <v>0</v>
      </c>
      <c r="AG44" s="103">
        <f>SUM(AG6:AG43)</f>
        <v>0</v>
      </c>
      <c r="AH44" s="126">
        <f>SUM(AH6:AH43)</f>
        <v>0</v>
      </c>
      <c r="AI44" s="169"/>
    </row>
    <row r="45" spans="1:37" ht="21.95" customHeight="1" x14ac:dyDescent="0.25">
      <c r="A45" s="377" t="s">
        <v>121</v>
      </c>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195"/>
      <c r="AK45" s="127"/>
    </row>
    <row r="46" spans="1:37" ht="21.95" customHeight="1" x14ac:dyDescent="0.25">
      <c r="A46" s="377" t="s">
        <v>117</v>
      </c>
      <c r="B46" s="377"/>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196"/>
      <c r="AK46" s="127"/>
    </row>
    <row r="47" spans="1:37" ht="21.95" customHeight="1" x14ac:dyDescent="0.25">
      <c r="A47" s="377" t="s">
        <v>119</v>
      </c>
      <c r="B47" s="377"/>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196"/>
      <c r="AK47" s="127"/>
    </row>
    <row r="48" spans="1:37" ht="21.95" customHeight="1" x14ac:dyDescent="0.25">
      <c r="A48" s="357" t="s">
        <v>115</v>
      </c>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197"/>
      <c r="AK48" s="127"/>
    </row>
    <row r="49" spans="1:37" ht="21.95" customHeight="1" x14ac:dyDescent="0.25">
      <c r="A49" s="357" t="s">
        <v>116</v>
      </c>
      <c r="B49" 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197"/>
      <c r="AK49" s="127"/>
    </row>
    <row r="50" spans="1:37" x14ac:dyDescent="0.25">
      <c r="A50" s="198"/>
      <c r="B50" s="127"/>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9"/>
      <c r="AI50" s="200"/>
      <c r="AJ50" s="127"/>
      <c r="AK50" s="127"/>
    </row>
  </sheetData>
  <mergeCells count="8">
    <mergeCell ref="A47:AI47"/>
    <mergeCell ref="A48:AI48"/>
    <mergeCell ref="A49:AI49"/>
    <mergeCell ref="A44:B44"/>
    <mergeCell ref="A1:AI1"/>
    <mergeCell ref="A2:AI2"/>
    <mergeCell ref="A45:AI45"/>
    <mergeCell ref="A46:AI46"/>
  </mergeCells>
  <phoneticPr fontId="1" type="noConversion"/>
  <pageMargins left="0.7" right="0.7" top="0.75" bottom="0.75" header="0.3" footer="0.3"/>
  <ignoredErrors>
    <ignoredError sqref="D4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58AE-47C2-49D3-8491-4F526B1B2284}">
  <dimension ref="A1:M60"/>
  <sheetViews>
    <sheetView workbookViewId="0">
      <selection activeCell="M7" sqref="M7"/>
    </sheetView>
  </sheetViews>
  <sheetFormatPr defaultRowHeight="15.75" x14ac:dyDescent="0.25"/>
  <cols>
    <col min="1" max="1" width="15.85546875" style="159" customWidth="1"/>
    <col min="2" max="3" width="23.7109375" style="160" customWidth="1"/>
    <col min="4" max="4" width="14.85546875" style="162" bestFit="1" customWidth="1"/>
    <col min="5" max="7" width="11.85546875" style="159" bestFit="1" customWidth="1"/>
    <col min="8" max="8" width="11.85546875" style="159" customWidth="1"/>
    <col min="9" max="9" width="14.85546875" style="160" customWidth="1"/>
    <col min="10" max="10" width="9.28515625" style="159" bestFit="1" customWidth="1"/>
    <col min="11" max="11" width="9.28515625" style="159" customWidth="1"/>
    <col min="12" max="12" width="14.28515625" style="162" customWidth="1"/>
    <col min="13" max="13" width="18.7109375" style="159" bestFit="1" customWidth="1"/>
    <col min="14" max="16384" width="9.140625" style="160"/>
  </cols>
  <sheetData>
    <row r="1" spans="1:13" ht="21.95" customHeight="1" x14ac:dyDescent="0.25">
      <c r="A1" s="339" t="s">
        <v>127</v>
      </c>
      <c r="B1" s="339"/>
      <c r="C1" s="339"/>
      <c r="D1" s="339"/>
      <c r="E1" s="339"/>
      <c r="F1" s="339"/>
      <c r="G1" s="339"/>
      <c r="H1" s="339"/>
      <c r="I1" s="339"/>
      <c r="J1" s="339"/>
      <c r="K1" s="339"/>
      <c r="L1" s="339"/>
      <c r="M1" s="181"/>
    </row>
    <row r="2" spans="1:13" ht="21.95" customHeight="1" thickBot="1" x14ac:dyDescent="0.3">
      <c r="A2" s="414" t="str">
        <f>"公司名稱："&amp;會計報告封面!I6</f>
        <v>公司名稱：</v>
      </c>
      <c r="B2" s="414"/>
      <c r="C2" s="414"/>
      <c r="D2" s="414"/>
      <c r="E2" s="414"/>
      <c r="F2" s="414"/>
      <c r="G2" s="414"/>
      <c r="H2" s="414"/>
      <c r="I2" s="414"/>
      <c r="J2" s="414"/>
      <c r="K2" s="414"/>
      <c r="L2" s="414"/>
      <c r="M2" s="181" t="s">
        <v>38</v>
      </c>
    </row>
    <row r="3" spans="1:13" ht="39.950000000000003" customHeight="1" thickBot="1" x14ac:dyDescent="0.3">
      <c r="A3" s="201" t="s">
        <v>91</v>
      </c>
      <c r="B3" s="188" t="s">
        <v>108</v>
      </c>
      <c r="C3" s="202" t="s">
        <v>103</v>
      </c>
      <c r="D3" s="317" t="s">
        <v>133</v>
      </c>
      <c r="E3" s="188" t="s">
        <v>122</v>
      </c>
      <c r="F3" s="188" t="s">
        <v>72</v>
      </c>
      <c r="G3" s="188" t="s">
        <v>123</v>
      </c>
      <c r="H3" s="203" t="s">
        <v>129</v>
      </c>
      <c r="I3" s="188" t="s">
        <v>124</v>
      </c>
      <c r="J3" s="202" t="s">
        <v>84</v>
      </c>
      <c r="K3" s="202" t="s">
        <v>128</v>
      </c>
      <c r="L3" s="317" t="s">
        <v>140</v>
      </c>
      <c r="M3" s="204" t="s">
        <v>76</v>
      </c>
    </row>
    <row r="4" spans="1:13" ht="21.95" customHeight="1" x14ac:dyDescent="0.25">
      <c r="A4" s="189" t="s">
        <v>55</v>
      </c>
      <c r="B4" s="415"/>
      <c r="C4" s="416"/>
      <c r="D4" s="416"/>
      <c r="E4" s="416"/>
      <c r="F4" s="416"/>
      <c r="G4" s="416"/>
      <c r="H4" s="416"/>
      <c r="I4" s="416"/>
      <c r="J4" s="416"/>
      <c r="K4" s="416"/>
      <c r="L4" s="416"/>
      <c r="M4" s="417"/>
    </row>
    <row r="5" spans="1:13" ht="21.95" customHeight="1" x14ac:dyDescent="0.25">
      <c r="A5" s="208">
        <v>8800015</v>
      </c>
      <c r="B5" s="205" t="s">
        <v>170</v>
      </c>
      <c r="C5" s="205"/>
      <c r="D5" s="206">
        <v>1759048</v>
      </c>
      <c r="E5" s="207"/>
      <c r="F5" s="207"/>
      <c r="G5" s="207"/>
      <c r="H5" s="207" t="s">
        <v>179</v>
      </c>
      <c r="I5" s="205" t="s">
        <v>180</v>
      </c>
      <c r="J5" s="207">
        <v>1</v>
      </c>
      <c r="K5" s="207" t="s">
        <v>181</v>
      </c>
      <c r="L5" s="206">
        <v>500</v>
      </c>
      <c r="M5" s="108" t="s">
        <v>223</v>
      </c>
    </row>
    <row r="6" spans="1:13" ht="21.95" customHeight="1" x14ac:dyDescent="0.25">
      <c r="A6" s="208">
        <v>8800016</v>
      </c>
      <c r="B6" s="205"/>
      <c r="C6" s="205"/>
      <c r="D6" s="206"/>
      <c r="E6" s="207"/>
      <c r="F6" s="207"/>
      <c r="G6" s="207"/>
      <c r="H6" s="207"/>
      <c r="I6" s="205"/>
      <c r="J6" s="207"/>
      <c r="K6" s="207"/>
      <c r="L6" s="206"/>
      <c r="M6" s="108"/>
    </row>
    <row r="7" spans="1:13" ht="21.95" customHeight="1" x14ac:dyDescent="0.25">
      <c r="A7" s="154" t="s">
        <v>107</v>
      </c>
      <c r="B7" s="183"/>
      <c r="C7" s="183"/>
      <c r="D7" s="184">
        <f>SUM(D5:D6)</f>
        <v>1759048</v>
      </c>
      <c r="E7" s="192"/>
      <c r="F7" s="192"/>
      <c r="G7" s="192"/>
      <c r="H7" s="192"/>
      <c r="I7" s="183"/>
      <c r="J7" s="192"/>
      <c r="K7" s="192"/>
      <c r="L7" s="184">
        <f>SUM(L5:L6)</f>
        <v>500</v>
      </c>
      <c r="M7" s="107"/>
    </row>
    <row r="8" spans="1:13" ht="21.95" customHeight="1" x14ac:dyDescent="0.25">
      <c r="A8" s="189" t="s">
        <v>193</v>
      </c>
      <c r="B8" s="418"/>
      <c r="C8" s="419"/>
      <c r="D8" s="419"/>
      <c r="E8" s="419"/>
      <c r="F8" s="419"/>
      <c r="G8" s="419"/>
      <c r="H8" s="419"/>
      <c r="I8" s="419"/>
      <c r="J8" s="419"/>
      <c r="K8" s="419"/>
      <c r="L8" s="419"/>
      <c r="M8" s="420"/>
    </row>
    <row r="9" spans="1:13" ht="21.95" customHeight="1" x14ac:dyDescent="0.25">
      <c r="A9" s="208"/>
      <c r="B9" s="205"/>
      <c r="C9" s="205"/>
      <c r="D9" s="206"/>
      <c r="E9" s="207"/>
      <c r="F9" s="207"/>
      <c r="G9" s="207"/>
      <c r="H9" s="207"/>
      <c r="I9" s="205"/>
      <c r="J9" s="207"/>
      <c r="K9" s="207"/>
      <c r="L9" s="206"/>
      <c r="M9" s="107"/>
    </row>
    <row r="10" spans="1:13" ht="21.95" customHeight="1" x14ac:dyDescent="0.25">
      <c r="A10" s="208"/>
      <c r="B10" s="205"/>
      <c r="C10" s="205"/>
      <c r="D10" s="206"/>
      <c r="E10" s="207"/>
      <c r="F10" s="207"/>
      <c r="G10" s="207"/>
      <c r="H10" s="207"/>
      <c r="I10" s="205"/>
      <c r="J10" s="207"/>
      <c r="K10" s="207"/>
      <c r="L10" s="206"/>
      <c r="M10" s="107"/>
    </row>
    <row r="11" spans="1:13" ht="21.95" customHeight="1" x14ac:dyDescent="0.25">
      <c r="A11" s="154" t="s">
        <v>107</v>
      </c>
      <c r="B11" s="183"/>
      <c r="C11" s="183"/>
      <c r="D11" s="184">
        <f>SUM(D9:D10)</f>
        <v>0</v>
      </c>
      <c r="E11" s="192"/>
      <c r="F11" s="192"/>
      <c r="G11" s="192"/>
      <c r="H11" s="192"/>
      <c r="I11" s="183"/>
      <c r="J11" s="192"/>
      <c r="K11" s="192"/>
      <c r="L11" s="184">
        <f>SUM(L9:L10)</f>
        <v>0</v>
      </c>
      <c r="M11" s="107"/>
    </row>
    <row r="12" spans="1:13" ht="21.95" customHeight="1" x14ac:dyDescent="0.25">
      <c r="A12" s="189" t="s">
        <v>194</v>
      </c>
      <c r="B12" s="418"/>
      <c r="C12" s="419"/>
      <c r="D12" s="419"/>
      <c r="E12" s="419"/>
      <c r="F12" s="419"/>
      <c r="G12" s="419"/>
      <c r="H12" s="419"/>
      <c r="I12" s="419"/>
      <c r="J12" s="419"/>
      <c r="K12" s="419"/>
      <c r="L12" s="419"/>
      <c r="M12" s="420"/>
    </row>
    <row r="13" spans="1:13" ht="21.95" customHeight="1" x14ac:dyDescent="0.25">
      <c r="A13" s="208"/>
      <c r="B13" s="205"/>
      <c r="C13" s="205"/>
      <c r="D13" s="206"/>
      <c r="E13" s="207"/>
      <c r="F13" s="207"/>
      <c r="G13" s="207"/>
      <c r="H13" s="207"/>
      <c r="I13" s="205"/>
      <c r="J13" s="207"/>
      <c r="K13" s="207"/>
      <c r="L13" s="206"/>
      <c r="M13" s="107"/>
    </row>
    <row r="14" spans="1:13" ht="21.95" customHeight="1" x14ac:dyDescent="0.25">
      <c r="A14" s="208"/>
      <c r="B14" s="205"/>
      <c r="C14" s="205"/>
      <c r="D14" s="206"/>
      <c r="E14" s="207"/>
      <c r="F14" s="207"/>
      <c r="G14" s="207"/>
      <c r="H14" s="207"/>
      <c r="I14" s="205"/>
      <c r="J14" s="207"/>
      <c r="K14" s="207"/>
      <c r="L14" s="206"/>
      <c r="M14" s="107"/>
    </row>
    <row r="15" spans="1:13" ht="21.95" customHeight="1" x14ac:dyDescent="0.25">
      <c r="A15" s="154" t="s">
        <v>107</v>
      </c>
      <c r="B15" s="183"/>
      <c r="C15" s="183"/>
      <c r="D15" s="184">
        <f>SUM(D13:D14)</f>
        <v>0</v>
      </c>
      <c r="E15" s="192"/>
      <c r="F15" s="192"/>
      <c r="G15" s="192"/>
      <c r="H15" s="192"/>
      <c r="I15" s="183"/>
      <c r="J15" s="192"/>
      <c r="K15" s="192"/>
      <c r="L15" s="184">
        <f>SUM(L13:L14)</f>
        <v>0</v>
      </c>
      <c r="M15" s="107"/>
    </row>
    <row r="16" spans="1:13" ht="21.95" customHeight="1" x14ac:dyDescent="0.25">
      <c r="A16" s="189" t="s">
        <v>195</v>
      </c>
      <c r="B16" s="418"/>
      <c r="C16" s="419"/>
      <c r="D16" s="419"/>
      <c r="E16" s="419"/>
      <c r="F16" s="419"/>
      <c r="G16" s="419"/>
      <c r="H16" s="419"/>
      <c r="I16" s="419"/>
      <c r="J16" s="419"/>
      <c r="K16" s="419"/>
      <c r="L16" s="419"/>
      <c r="M16" s="420"/>
    </row>
    <row r="17" spans="1:13" ht="21.95" customHeight="1" x14ac:dyDescent="0.25">
      <c r="A17" s="208"/>
      <c r="B17" s="205"/>
      <c r="C17" s="205"/>
      <c r="D17" s="206"/>
      <c r="E17" s="207"/>
      <c r="F17" s="207"/>
      <c r="G17" s="207"/>
      <c r="H17" s="207"/>
      <c r="I17" s="205"/>
      <c r="J17" s="207"/>
      <c r="K17" s="207"/>
      <c r="L17" s="206"/>
      <c r="M17" s="107"/>
    </row>
    <row r="18" spans="1:13" ht="21.95" customHeight="1" x14ac:dyDescent="0.25">
      <c r="A18" s="208"/>
      <c r="B18" s="205"/>
      <c r="C18" s="205"/>
      <c r="D18" s="206"/>
      <c r="E18" s="207"/>
      <c r="F18" s="207"/>
      <c r="G18" s="207"/>
      <c r="H18" s="207"/>
      <c r="I18" s="205"/>
      <c r="J18" s="207"/>
      <c r="K18" s="207"/>
      <c r="L18" s="206"/>
      <c r="M18" s="107"/>
    </row>
    <row r="19" spans="1:13" ht="21.95" customHeight="1" x14ac:dyDescent="0.25">
      <c r="A19" s="154" t="s">
        <v>107</v>
      </c>
      <c r="B19" s="183"/>
      <c r="C19" s="183"/>
      <c r="D19" s="184">
        <f>SUM(D17:D18)</f>
        <v>0</v>
      </c>
      <c r="E19" s="192"/>
      <c r="F19" s="192"/>
      <c r="G19" s="192"/>
      <c r="H19" s="192"/>
      <c r="I19" s="183"/>
      <c r="J19" s="192"/>
      <c r="K19" s="192"/>
      <c r="L19" s="184">
        <f>SUM(L17:L18)</f>
        <v>0</v>
      </c>
      <c r="M19" s="107"/>
    </row>
    <row r="20" spans="1:13" ht="21.95" customHeight="1" x14ac:dyDescent="0.25">
      <c r="A20" s="189" t="s">
        <v>197</v>
      </c>
      <c r="B20" s="418"/>
      <c r="C20" s="419"/>
      <c r="D20" s="419"/>
      <c r="E20" s="419"/>
      <c r="F20" s="419"/>
      <c r="G20" s="419"/>
      <c r="H20" s="419"/>
      <c r="I20" s="419"/>
      <c r="J20" s="419"/>
      <c r="K20" s="419"/>
      <c r="L20" s="419"/>
      <c r="M20" s="420"/>
    </row>
    <row r="21" spans="1:13" ht="21.95" customHeight="1" x14ac:dyDescent="0.25">
      <c r="A21" s="208"/>
      <c r="B21" s="205"/>
      <c r="C21" s="205"/>
      <c r="D21" s="206"/>
      <c r="E21" s="207"/>
      <c r="F21" s="207"/>
      <c r="G21" s="207"/>
      <c r="H21" s="207"/>
      <c r="I21" s="205"/>
      <c r="J21" s="207"/>
      <c r="K21" s="207"/>
      <c r="L21" s="206"/>
      <c r="M21" s="107"/>
    </row>
    <row r="22" spans="1:13" ht="21.95" customHeight="1" x14ac:dyDescent="0.25">
      <c r="A22" s="208"/>
      <c r="B22" s="205"/>
      <c r="C22" s="205"/>
      <c r="D22" s="206"/>
      <c r="E22" s="207"/>
      <c r="F22" s="207"/>
      <c r="G22" s="207"/>
      <c r="H22" s="207"/>
      <c r="I22" s="205"/>
      <c r="J22" s="207"/>
      <c r="K22" s="207"/>
      <c r="L22" s="206"/>
      <c r="M22" s="107"/>
    </row>
    <row r="23" spans="1:13" ht="21.95" customHeight="1" x14ac:dyDescent="0.25">
      <c r="A23" s="154" t="s">
        <v>107</v>
      </c>
      <c r="B23" s="183"/>
      <c r="C23" s="183"/>
      <c r="D23" s="184">
        <f>SUM(D21:D22)</f>
        <v>0</v>
      </c>
      <c r="E23" s="192"/>
      <c r="F23" s="192"/>
      <c r="G23" s="192"/>
      <c r="H23" s="192"/>
      <c r="I23" s="183"/>
      <c r="J23" s="192"/>
      <c r="K23" s="192"/>
      <c r="L23" s="184">
        <f>SUM(L21:L22)</f>
        <v>0</v>
      </c>
      <c r="M23" s="107"/>
    </row>
    <row r="24" spans="1:13" ht="21.95" customHeight="1" x14ac:dyDescent="0.25">
      <c r="A24" s="189" t="s">
        <v>198</v>
      </c>
      <c r="B24" s="418"/>
      <c r="C24" s="419"/>
      <c r="D24" s="419"/>
      <c r="E24" s="419"/>
      <c r="F24" s="419"/>
      <c r="G24" s="419"/>
      <c r="H24" s="419"/>
      <c r="I24" s="419"/>
      <c r="J24" s="419"/>
      <c r="K24" s="419"/>
      <c r="L24" s="419"/>
      <c r="M24" s="420"/>
    </row>
    <row r="25" spans="1:13" ht="21.95" customHeight="1" x14ac:dyDescent="0.25">
      <c r="A25" s="208"/>
      <c r="B25" s="205"/>
      <c r="C25" s="205"/>
      <c r="D25" s="206"/>
      <c r="E25" s="207"/>
      <c r="F25" s="207"/>
      <c r="G25" s="207"/>
      <c r="H25" s="207"/>
      <c r="I25" s="205"/>
      <c r="J25" s="207"/>
      <c r="K25" s="207"/>
      <c r="L25" s="206"/>
      <c r="M25" s="107"/>
    </row>
    <row r="26" spans="1:13" ht="21.95" customHeight="1" x14ac:dyDescent="0.25">
      <c r="A26" s="208"/>
      <c r="B26" s="205"/>
      <c r="C26" s="205"/>
      <c r="D26" s="206"/>
      <c r="E26" s="207"/>
      <c r="F26" s="207"/>
      <c r="G26" s="207"/>
      <c r="H26" s="207"/>
      <c r="I26" s="205"/>
      <c r="J26" s="207"/>
      <c r="K26" s="207"/>
      <c r="L26" s="206"/>
      <c r="M26" s="107"/>
    </row>
    <row r="27" spans="1:13" ht="21.95" customHeight="1" x14ac:dyDescent="0.25">
      <c r="A27" s="154" t="s">
        <v>107</v>
      </c>
      <c r="B27" s="183"/>
      <c r="C27" s="183"/>
      <c r="D27" s="184">
        <f>SUM(D25:D26)</f>
        <v>0</v>
      </c>
      <c r="E27" s="192"/>
      <c r="F27" s="192"/>
      <c r="G27" s="192"/>
      <c r="H27" s="192"/>
      <c r="I27" s="183"/>
      <c r="J27" s="192"/>
      <c r="K27" s="192"/>
      <c r="L27" s="184">
        <f>SUM(L25:L26)</f>
        <v>0</v>
      </c>
      <c r="M27" s="107"/>
    </row>
    <row r="28" spans="1:13" ht="21.95" customHeight="1" x14ac:dyDescent="0.25">
      <c r="A28" s="189" t="s">
        <v>199</v>
      </c>
      <c r="B28" s="418"/>
      <c r="C28" s="419"/>
      <c r="D28" s="419"/>
      <c r="E28" s="419"/>
      <c r="F28" s="419"/>
      <c r="G28" s="419"/>
      <c r="H28" s="419"/>
      <c r="I28" s="419"/>
      <c r="J28" s="419"/>
      <c r="K28" s="419"/>
      <c r="L28" s="419"/>
      <c r="M28" s="420"/>
    </row>
    <row r="29" spans="1:13" ht="21.95" customHeight="1" x14ac:dyDescent="0.25">
      <c r="A29" s="208"/>
      <c r="B29" s="205"/>
      <c r="C29" s="205"/>
      <c r="D29" s="206"/>
      <c r="E29" s="207"/>
      <c r="F29" s="207"/>
      <c r="G29" s="207"/>
      <c r="H29" s="207"/>
      <c r="I29" s="205"/>
      <c r="J29" s="207"/>
      <c r="K29" s="207"/>
      <c r="L29" s="206"/>
      <c r="M29" s="107"/>
    </row>
    <row r="30" spans="1:13" ht="21.95" customHeight="1" x14ac:dyDescent="0.25">
      <c r="A30" s="208"/>
      <c r="B30" s="205"/>
      <c r="C30" s="205"/>
      <c r="D30" s="206"/>
      <c r="E30" s="207"/>
      <c r="F30" s="207"/>
      <c r="G30" s="207"/>
      <c r="H30" s="207"/>
      <c r="I30" s="205"/>
      <c r="J30" s="207"/>
      <c r="K30" s="207"/>
      <c r="L30" s="206"/>
      <c r="M30" s="107"/>
    </row>
    <row r="31" spans="1:13" ht="21.95" customHeight="1" x14ac:dyDescent="0.25">
      <c r="A31" s="154" t="s">
        <v>107</v>
      </c>
      <c r="B31" s="183"/>
      <c r="C31" s="183"/>
      <c r="D31" s="184">
        <f>SUM(D29:D30)</f>
        <v>0</v>
      </c>
      <c r="E31" s="192"/>
      <c r="F31" s="192"/>
      <c r="G31" s="192"/>
      <c r="H31" s="192"/>
      <c r="I31" s="183"/>
      <c r="J31" s="192"/>
      <c r="K31" s="192"/>
      <c r="L31" s="184">
        <f>SUM(L29:L30)</f>
        <v>0</v>
      </c>
      <c r="M31" s="107"/>
    </row>
    <row r="32" spans="1:13" ht="21.95" customHeight="1" x14ac:dyDescent="0.25">
      <c r="A32" s="189" t="s">
        <v>200</v>
      </c>
      <c r="B32" s="418"/>
      <c r="C32" s="419"/>
      <c r="D32" s="419"/>
      <c r="E32" s="419"/>
      <c r="F32" s="419"/>
      <c r="G32" s="419"/>
      <c r="H32" s="419"/>
      <c r="I32" s="419"/>
      <c r="J32" s="419"/>
      <c r="K32" s="419"/>
      <c r="L32" s="419"/>
      <c r="M32" s="420"/>
    </row>
    <row r="33" spans="1:13" ht="21.95" customHeight="1" x14ac:dyDescent="0.25">
      <c r="A33" s="208"/>
      <c r="B33" s="205"/>
      <c r="C33" s="205"/>
      <c r="D33" s="206"/>
      <c r="E33" s="207"/>
      <c r="F33" s="207"/>
      <c r="G33" s="207"/>
      <c r="H33" s="207"/>
      <c r="I33" s="205"/>
      <c r="J33" s="207"/>
      <c r="K33" s="207"/>
      <c r="L33" s="206"/>
      <c r="M33" s="107"/>
    </row>
    <row r="34" spans="1:13" ht="21.95" customHeight="1" x14ac:dyDescent="0.25">
      <c r="A34" s="208"/>
      <c r="B34" s="205"/>
      <c r="C34" s="205"/>
      <c r="D34" s="206"/>
      <c r="E34" s="207"/>
      <c r="F34" s="207"/>
      <c r="G34" s="207"/>
      <c r="H34" s="207"/>
      <c r="I34" s="205"/>
      <c r="J34" s="207"/>
      <c r="K34" s="207"/>
      <c r="L34" s="206"/>
      <c r="M34" s="107"/>
    </row>
    <row r="35" spans="1:13" ht="21.95" customHeight="1" x14ac:dyDescent="0.25">
      <c r="A35" s="154" t="s">
        <v>107</v>
      </c>
      <c r="B35" s="183"/>
      <c r="C35" s="183"/>
      <c r="D35" s="184">
        <f>SUM(D33:D34)</f>
        <v>0</v>
      </c>
      <c r="E35" s="192"/>
      <c r="F35" s="192"/>
      <c r="G35" s="192"/>
      <c r="H35" s="192"/>
      <c r="I35" s="183"/>
      <c r="J35" s="192"/>
      <c r="K35" s="192"/>
      <c r="L35" s="184">
        <f>SUM(L33:L34)</f>
        <v>0</v>
      </c>
      <c r="M35" s="107"/>
    </row>
    <row r="36" spans="1:13" ht="21.95" customHeight="1" x14ac:dyDescent="0.25">
      <c r="A36" s="189" t="s">
        <v>201</v>
      </c>
      <c r="B36" s="418"/>
      <c r="C36" s="419"/>
      <c r="D36" s="419"/>
      <c r="E36" s="419"/>
      <c r="F36" s="419"/>
      <c r="G36" s="419"/>
      <c r="H36" s="419"/>
      <c r="I36" s="419"/>
      <c r="J36" s="419"/>
      <c r="K36" s="419"/>
      <c r="L36" s="419"/>
      <c r="M36" s="420"/>
    </row>
    <row r="37" spans="1:13" ht="21.95" customHeight="1" x14ac:dyDescent="0.25">
      <c r="A37" s="208"/>
      <c r="B37" s="205"/>
      <c r="C37" s="205"/>
      <c r="D37" s="206"/>
      <c r="E37" s="207"/>
      <c r="F37" s="207"/>
      <c r="G37" s="207"/>
      <c r="H37" s="207"/>
      <c r="I37" s="205"/>
      <c r="J37" s="207"/>
      <c r="K37" s="207"/>
      <c r="L37" s="206"/>
      <c r="M37" s="107"/>
    </row>
    <row r="38" spans="1:13" ht="21.95" customHeight="1" x14ac:dyDescent="0.25">
      <c r="A38" s="208"/>
      <c r="B38" s="205"/>
      <c r="C38" s="205"/>
      <c r="D38" s="206"/>
      <c r="E38" s="207"/>
      <c r="F38" s="207"/>
      <c r="G38" s="207"/>
      <c r="H38" s="207"/>
      <c r="I38" s="205"/>
      <c r="J38" s="207"/>
      <c r="K38" s="207"/>
      <c r="L38" s="206"/>
      <c r="M38" s="107"/>
    </row>
    <row r="39" spans="1:13" ht="21.95" customHeight="1" x14ac:dyDescent="0.25">
      <c r="A39" s="154" t="s">
        <v>107</v>
      </c>
      <c r="B39" s="183"/>
      <c r="C39" s="183"/>
      <c r="D39" s="184">
        <f>SUM(D37:D38)</f>
        <v>0</v>
      </c>
      <c r="E39" s="192"/>
      <c r="F39" s="192"/>
      <c r="G39" s="192"/>
      <c r="H39" s="192"/>
      <c r="I39" s="183"/>
      <c r="J39" s="192"/>
      <c r="K39" s="192"/>
      <c r="L39" s="184">
        <f>SUM(L37:L38)</f>
        <v>0</v>
      </c>
      <c r="M39" s="107"/>
    </row>
    <row r="40" spans="1:13" ht="21.95" customHeight="1" x14ac:dyDescent="0.25">
      <c r="A40" s="189" t="s">
        <v>202</v>
      </c>
      <c r="B40" s="411"/>
      <c r="C40" s="411"/>
      <c r="D40" s="411"/>
      <c r="E40" s="411"/>
      <c r="F40" s="411"/>
      <c r="G40" s="411"/>
      <c r="H40" s="411"/>
      <c r="I40" s="411"/>
      <c r="J40" s="411"/>
      <c r="K40" s="411"/>
      <c r="L40" s="411"/>
      <c r="M40" s="412"/>
    </row>
    <row r="41" spans="1:13" ht="21.95" customHeight="1" x14ac:dyDescent="0.25">
      <c r="A41" s="208"/>
      <c r="B41" s="205"/>
      <c r="C41" s="205"/>
      <c r="D41" s="206"/>
      <c r="E41" s="207"/>
      <c r="F41" s="207"/>
      <c r="G41" s="207"/>
      <c r="H41" s="207"/>
      <c r="I41" s="205"/>
      <c r="J41" s="207"/>
      <c r="K41" s="207"/>
      <c r="L41" s="206"/>
      <c r="M41" s="107"/>
    </row>
    <row r="42" spans="1:13" ht="21.95" customHeight="1" x14ac:dyDescent="0.25">
      <c r="A42" s="208"/>
      <c r="B42" s="205"/>
      <c r="C42" s="205"/>
      <c r="D42" s="206"/>
      <c r="E42" s="207"/>
      <c r="F42" s="207"/>
      <c r="G42" s="207"/>
      <c r="H42" s="207"/>
      <c r="I42" s="205"/>
      <c r="J42" s="207"/>
      <c r="K42" s="207"/>
      <c r="L42" s="206"/>
      <c r="M42" s="107"/>
    </row>
    <row r="43" spans="1:13" ht="21.95" customHeight="1" x14ac:dyDescent="0.25">
      <c r="A43" s="154" t="s">
        <v>107</v>
      </c>
      <c r="B43" s="183"/>
      <c r="C43" s="183"/>
      <c r="D43" s="184">
        <f>SUM(D41:D42)</f>
        <v>0</v>
      </c>
      <c r="E43" s="192"/>
      <c r="F43" s="192"/>
      <c r="G43" s="192"/>
      <c r="H43" s="192"/>
      <c r="I43" s="183"/>
      <c r="J43" s="192"/>
      <c r="K43" s="192"/>
      <c r="L43" s="184">
        <f>SUM(L41:L42)</f>
        <v>0</v>
      </c>
      <c r="M43" s="107"/>
    </row>
    <row r="44" spans="1:13" ht="21.95" customHeight="1" x14ac:dyDescent="0.25">
      <c r="A44" s="189" t="s">
        <v>203</v>
      </c>
      <c r="B44" s="418"/>
      <c r="C44" s="419"/>
      <c r="D44" s="419"/>
      <c r="E44" s="419"/>
      <c r="F44" s="419"/>
      <c r="G44" s="419"/>
      <c r="H44" s="419"/>
      <c r="I44" s="419"/>
      <c r="J44" s="419"/>
      <c r="K44" s="419"/>
      <c r="L44" s="419"/>
      <c r="M44" s="420"/>
    </row>
    <row r="45" spans="1:13" ht="21.95" customHeight="1" x14ac:dyDescent="0.25">
      <c r="A45" s="208"/>
      <c r="B45" s="205"/>
      <c r="C45" s="205"/>
      <c r="D45" s="206"/>
      <c r="E45" s="207"/>
      <c r="F45" s="207"/>
      <c r="G45" s="207"/>
      <c r="H45" s="207"/>
      <c r="I45" s="205"/>
      <c r="J45" s="207"/>
      <c r="K45" s="207"/>
      <c r="L45" s="206"/>
      <c r="M45" s="107"/>
    </row>
    <row r="46" spans="1:13" ht="21.95" customHeight="1" x14ac:dyDescent="0.25">
      <c r="A46" s="208"/>
      <c r="B46" s="205"/>
      <c r="C46" s="205"/>
      <c r="D46" s="206"/>
      <c r="E46" s="207"/>
      <c r="F46" s="207"/>
      <c r="G46" s="207"/>
      <c r="H46" s="207"/>
      <c r="I46" s="205"/>
      <c r="J46" s="207"/>
      <c r="K46" s="207"/>
      <c r="L46" s="206"/>
      <c r="M46" s="107"/>
    </row>
    <row r="47" spans="1:13" ht="21.95" customHeight="1" x14ac:dyDescent="0.25">
      <c r="A47" s="154" t="s">
        <v>107</v>
      </c>
      <c r="B47" s="183"/>
      <c r="C47" s="183"/>
      <c r="D47" s="184">
        <f>SUM(D45:D46)</f>
        <v>0</v>
      </c>
      <c r="E47" s="192"/>
      <c r="F47" s="192"/>
      <c r="G47" s="192"/>
      <c r="H47" s="192"/>
      <c r="I47" s="183"/>
      <c r="J47" s="192"/>
      <c r="K47" s="192"/>
      <c r="L47" s="184">
        <f>SUM(L45:L46)</f>
        <v>0</v>
      </c>
      <c r="M47" s="107"/>
    </row>
    <row r="48" spans="1:13" ht="21.95" customHeight="1" x14ac:dyDescent="0.25">
      <c r="A48" s="189" t="s">
        <v>204</v>
      </c>
      <c r="B48" s="418"/>
      <c r="C48" s="419"/>
      <c r="D48" s="419"/>
      <c r="E48" s="419"/>
      <c r="F48" s="419"/>
      <c r="G48" s="419"/>
      <c r="H48" s="419"/>
      <c r="I48" s="419"/>
      <c r="J48" s="419"/>
      <c r="K48" s="419"/>
      <c r="L48" s="419"/>
      <c r="M48" s="420"/>
    </row>
    <row r="49" spans="1:13" ht="21.95" customHeight="1" x14ac:dyDescent="0.25">
      <c r="A49" s="208"/>
      <c r="B49" s="205"/>
      <c r="C49" s="205"/>
      <c r="D49" s="206"/>
      <c r="E49" s="207"/>
      <c r="F49" s="207"/>
      <c r="G49" s="207"/>
      <c r="H49" s="207"/>
      <c r="I49" s="205"/>
      <c r="J49" s="207"/>
      <c r="K49" s="207"/>
      <c r="L49" s="206"/>
      <c r="M49" s="107"/>
    </row>
    <row r="50" spans="1:13" ht="21.95" customHeight="1" x14ac:dyDescent="0.25">
      <c r="A50" s="208"/>
      <c r="B50" s="205"/>
      <c r="C50" s="205"/>
      <c r="D50" s="206"/>
      <c r="E50" s="207"/>
      <c r="F50" s="207"/>
      <c r="G50" s="207"/>
      <c r="H50" s="207"/>
      <c r="I50" s="205"/>
      <c r="J50" s="207"/>
      <c r="K50" s="207"/>
      <c r="L50" s="206"/>
      <c r="M50" s="107"/>
    </row>
    <row r="51" spans="1:13" ht="21.95" customHeight="1" thickBot="1" x14ac:dyDescent="0.3">
      <c r="A51" s="154" t="s">
        <v>107</v>
      </c>
      <c r="B51" s="185"/>
      <c r="C51" s="185"/>
      <c r="D51" s="184">
        <f>SUM(D49:D50)</f>
        <v>0</v>
      </c>
      <c r="E51" s="193"/>
      <c r="F51" s="193"/>
      <c r="G51" s="193"/>
      <c r="H51" s="193"/>
      <c r="I51" s="185"/>
      <c r="J51" s="193"/>
      <c r="K51" s="193"/>
      <c r="L51" s="184">
        <f>SUM(L49:L50)</f>
        <v>0</v>
      </c>
      <c r="M51" s="109"/>
    </row>
    <row r="52" spans="1:13" ht="32.1" customHeight="1" thickBot="1" x14ac:dyDescent="0.3">
      <c r="A52" s="190" t="s">
        <v>125</v>
      </c>
      <c r="B52" s="318"/>
      <c r="C52" s="318"/>
      <c r="D52" s="186">
        <f>SUM(D7+D11+D15+D19+D23+D27+D31+D35+D39+D43+D47+D51)</f>
        <v>1759048</v>
      </c>
      <c r="E52" s="194"/>
      <c r="F52" s="194"/>
      <c r="G52" s="194"/>
      <c r="H52" s="194"/>
      <c r="I52" s="186"/>
      <c r="J52" s="194"/>
      <c r="K52" s="194"/>
      <c r="L52" s="186">
        <f>SUM(L7+L11+L15+L19+L23+L27+L31+L35+L39+L43+L47+L51)</f>
        <v>500</v>
      </c>
      <c r="M52" s="187"/>
    </row>
    <row r="53" spans="1:13" ht="21.95" customHeight="1" x14ac:dyDescent="0.25">
      <c r="A53" s="421" t="s">
        <v>126</v>
      </c>
      <c r="B53" s="421"/>
      <c r="C53" s="421"/>
      <c r="D53" s="421"/>
      <c r="E53" s="421"/>
      <c r="F53" s="421"/>
      <c r="G53" s="421"/>
      <c r="H53" s="421"/>
      <c r="I53" s="421"/>
      <c r="J53" s="421"/>
      <c r="K53" s="421"/>
      <c r="L53" s="421"/>
      <c r="M53" s="421"/>
    </row>
    <row r="54" spans="1:13" ht="21.95" customHeight="1" x14ac:dyDescent="0.25">
      <c r="A54" s="350" t="s">
        <v>131</v>
      </c>
      <c r="B54" s="350"/>
      <c r="C54" s="350"/>
      <c r="D54" s="350"/>
      <c r="E54" s="350"/>
      <c r="F54" s="350"/>
      <c r="G54" s="350"/>
      <c r="H54" s="350"/>
      <c r="I54" s="350"/>
      <c r="J54" s="350"/>
      <c r="K54" s="350"/>
      <c r="L54" s="350"/>
      <c r="M54" s="350"/>
    </row>
    <row r="55" spans="1:13" ht="21.95" customHeight="1" x14ac:dyDescent="0.25">
      <c r="A55" s="350" t="s">
        <v>132</v>
      </c>
      <c r="B55" s="350"/>
      <c r="C55" s="350"/>
      <c r="D55" s="350"/>
      <c r="E55" s="350"/>
      <c r="F55" s="350"/>
      <c r="G55" s="350"/>
      <c r="H55" s="350"/>
      <c r="I55" s="350"/>
      <c r="J55" s="350"/>
      <c r="K55" s="350"/>
      <c r="L55" s="350"/>
      <c r="M55" s="350"/>
    </row>
    <row r="56" spans="1:13" ht="21.95" customHeight="1" x14ac:dyDescent="0.25">
      <c r="A56" s="350" t="s">
        <v>134</v>
      </c>
      <c r="B56" s="350"/>
      <c r="C56" s="350"/>
      <c r="D56" s="350"/>
      <c r="E56" s="350"/>
      <c r="F56" s="350"/>
      <c r="G56" s="350"/>
      <c r="H56" s="350"/>
      <c r="I56" s="350"/>
      <c r="J56" s="350"/>
      <c r="K56" s="350"/>
      <c r="L56" s="350"/>
      <c r="M56" s="350"/>
    </row>
    <row r="57" spans="1:13" ht="38.25" customHeight="1" x14ac:dyDescent="0.25">
      <c r="A57" s="413" t="s">
        <v>130</v>
      </c>
      <c r="B57" s="413"/>
      <c r="C57" s="413"/>
      <c r="D57" s="413"/>
      <c r="E57" s="413"/>
      <c r="F57" s="413"/>
      <c r="G57" s="413"/>
      <c r="H57" s="413"/>
      <c r="I57" s="413"/>
      <c r="J57" s="413"/>
      <c r="K57" s="413"/>
      <c r="L57" s="413"/>
      <c r="M57" s="413"/>
    </row>
    <row r="58" spans="1:13" ht="21.95" customHeight="1" x14ac:dyDescent="0.25">
      <c r="A58" s="350" t="s">
        <v>135</v>
      </c>
      <c r="B58" s="350"/>
      <c r="C58" s="350"/>
      <c r="D58" s="350"/>
      <c r="E58" s="350"/>
      <c r="F58" s="350"/>
      <c r="G58" s="350"/>
      <c r="H58" s="350"/>
      <c r="I58" s="350"/>
      <c r="J58" s="350"/>
      <c r="K58" s="350"/>
      <c r="L58" s="350"/>
      <c r="M58" s="350"/>
    </row>
    <row r="59" spans="1:13" ht="21.95" customHeight="1" x14ac:dyDescent="0.25">
      <c r="A59" s="104"/>
      <c r="B59" s="104"/>
      <c r="C59" s="104"/>
      <c r="D59" s="124"/>
      <c r="E59" s="105"/>
      <c r="F59" s="105"/>
      <c r="G59" s="105"/>
      <c r="H59" s="105"/>
      <c r="I59" s="104"/>
      <c r="J59" s="104"/>
      <c r="K59" s="104"/>
      <c r="L59" s="124"/>
      <c r="M59" s="104"/>
    </row>
    <row r="60" spans="1:13" ht="21.95" customHeight="1" x14ac:dyDescent="0.25">
      <c r="A60" s="104"/>
      <c r="B60" s="104"/>
      <c r="C60" s="104"/>
      <c r="D60" s="124"/>
      <c r="E60" s="105"/>
      <c r="F60" s="105"/>
      <c r="G60" s="105"/>
      <c r="H60" s="105"/>
      <c r="I60" s="104"/>
      <c r="J60" s="104"/>
      <c r="K60" s="104"/>
      <c r="L60" s="124"/>
      <c r="M60" s="104"/>
    </row>
  </sheetData>
  <mergeCells count="20">
    <mergeCell ref="A58:M58"/>
    <mergeCell ref="B44:M44"/>
    <mergeCell ref="B48:M48"/>
    <mergeCell ref="A53:M53"/>
    <mergeCell ref="A54:M54"/>
    <mergeCell ref="A55:M55"/>
    <mergeCell ref="A56:M56"/>
    <mergeCell ref="B40:M40"/>
    <mergeCell ref="A1:L1"/>
    <mergeCell ref="A57:M57"/>
    <mergeCell ref="A2:L2"/>
    <mergeCell ref="B4:M4"/>
    <mergeCell ref="B8:M8"/>
    <mergeCell ref="B12:M12"/>
    <mergeCell ref="B16:M16"/>
    <mergeCell ref="B20:M20"/>
    <mergeCell ref="B24:M24"/>
    <mergeCell ref="B28:M28"/>
    <mergeCell ref="B32:M32"/>
    <mergeCell ref="B36:M36"/>
  </mergeCells>
  <phoneticPr fontId="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AD00-19E7-4DE5-8CC8-45211F8E0FCE}">
  <dimension ref="A1:H25"/>
  <sheetViews>
    <sheetView topLeftCell="A4" workbookViewId="0">
      <selection activeCell="H10" sqref="H10"/>
    </sheetView>
  </sheetViews>
  <sheetFormatPr defaultRowHeight="15.75" x14ac:dyDescent="0.25"/>
  <cols>
    <col min="1" max="5" width="15.28515625" style="97" customWidth="1"/>
    <col min="6" max="6" width="37.140625" style="97" customWidth="1"/>
    <col min="7" max="7" width="15.28515625" style="97" customWidth="1"/>
    <col min="8" max="8" width="19" style="99" customWidth="1"/>
    <col min="9" max="16384" width="9.140625" style="97"/>
  </cols>
  <sheetData>
    <row r="1" spans="1:8" ht="21.95" customHeight="1" x14ac:dyDescent="0.25">
      <c r="A1" s="364" t="s">
        <v>159</v>
      </c>
      <c r="B1" s="364"/>
      <c r="C1" s="364"/>
      <c r="D1" s="364"/>
      <c r="E1" s="364"/>
      <c r="F1" s="364"/>
      <c r="G1" s="364"/>
      <c r="H1" s="364"/>
    </row>
    <row r="2" spans="1:8" ht="21.95" customHeight="1" x14ac:dyDescent="0.25">
      <c r="A2" s="255"/>
      <c r="B2" s="99"/>
      <c r="C2" s="99"/>
      <c r="D2" s="99"/>
      <c r="E2" s="99"/>
      <c r="F2" s="99"/>
      <c r="G2" s="99"/>
    </row>
    <row r="3" spans="1:8" ht="21.95" customHeight="1" x14ac:dyDescent="0.25">
      <c r="A3" s="422" t="s">
        <v>164</v>
      </c>
      <c r="B3" s="422"/>
      <c r="C3" s="422"/>
      <c r="D3" s="422"/>
      <c r="E3" s="422"/>
      <c r="F3" s="422" t="s">
        <v>166</v>
      </c>
      <c r="G3" s="422"/>
      <c r="H3" s="422"/>
    </row>
    <row r="4" spans="1:8" ht="21.95" customHeight="1" x14ac:dyDescent="0.25">
      <c r="A4" s="422" t="s">
        <v>221</v>
      </c>
      <c r="B4" s="422"/>
      <c r="C4" s="422"/>
      <c r="D4" s="422"/>
      <c r="E4" s="422"/>
      <c r="F4" s="422" t="s">
        <v>165</v>
      </c>
      <c r="G4" s="422"/>
      <c r="H4" s="422"/>
    </row>
    <row r="5" spans="1:8" ht="21.95" customHeight="1" thickBot="1" x14ac:dyDescent="0.3">
      <c r="A5" s="423" t="s">
        <v>153</v>
      </c>
      <c r="B5" s="423"/>
      <c r="C5" s="423"/>
      <c r="D5" s="423"/>
      <c r="E5" s="423"/>
      <c r="F5" s="423"/>
      <c r="G5" s="423"/>
      <c r="H5" s="254" t="s">
        <v>167</v>
      </c>
    </row>
    <row r="6" spans="1:8" ht="30" customHeight="1" thickBot="1" x14ac:dyDescent="0.3">
      <c r="A6" s="251" t="s">
        <v>152</v>
      </c>
      <c r="B6" s="252" t="s">
        <v>122</v>
      </c>
      <c r="C6" s="252" t="s">
        <v>72</v>
      </c>
      <c r="D6" s="252" t="s">
        <v>123</v>
      </c>
      <c r="E6" s="252" t="s">
        <v>129</v>
      </c>
      <c r="F6" s="252" t="s">
        <v>160</v>
      </c>
      <c r="G6" s="252" t="s">
        <v>136</v>
      </c>
      <c r="H6" s="253" t="s">
        <v>76</v>
      </c>
    </row>
    <row r="7" spans="1:8" ht="21.95" customHeight="1" x14ac:dyDescent="0.25">
      <c r="A7" s="256" t="s">
        <v>157</v>
      </c>
      <c r="B7" s="257"/>
      <c r="C7" s="258"/>
      <c r="D7" s="257"/>
      <c r="E7" s="258"/>
      <c r="F7" s="259"/>
      <c r="G7" s="260"/>
      <c r="H7" s="108" t="s">
        <v>217</v>
      </c>
    </row>
    <row r="8" spans="1:8" ht="21.95" customHeight="1" x14ac:dyDescent="0.25">
      <c r="A8" s="256" t="s">
        <v>158</v>
      </c>
      <c r="B8" s="257"/>
      <c r="C8" s="258"/>
      <c r="D8" s="257"/>
      <c r="E8" s="258"/>
      <c r="F8" s="259"/>
      <c r="G8" s="260"/>
      <c r="H8" s="108" t="s">
        <v>222</v>
      </c>
    </row>
    <row r="9" spans="1:8" ht="21.95" customHeight="1" x14ac:dyDescent="0.25">
      <c r="A9" s="261"/>
      <c r="B9" s="258"/>
      <c r="C9" s="258"/>
      <c r="D9" s="258"/>
      <c r="E9" s="258"/>
      <c r="F9" s="258"/>
      <c r="G9" s="260"/>
      <c r="H9" s="267"/>
    </row>
    <row r="10" spans="1:8" ht="21.95" customHeight="1" x14ac:dyDescent="0.25">
      <c r="A10" s="262"/>
      <c r="B10" s="258"/>
      <c r="C10" s="258"/>
      <c r="D10" s="258"/>
      <c r="E10" s="258"/>
      <c r="F10" s="258"/>
      <c r="G10" s="260"/>
      <c r="H10" s="267"/>
    </row>
    <row r="11" spans="1:8" ht="21.95" customHeight="1" x14ac:dyDescent="0.25">
      <c r="A11" s="262"/>
      <c r="B11" s="258"/>
      <c r="C11" s="258"/>
      <c r="D11" s="258"/>
      <c r="E11" s="258"/>
      <c r="F11" s="258"/>
      <c r="G11" s="260"/>
      <c r="H11" s="267"/>
    </row>
    <row r="12" spans="1:8" ht="21.95" customHeight="1" x14ac:dyDescent="0.25">
      <c r="A12" s="261"/>
      <c r="B12" s="258"/>
      <c r="C12" s="258"/>
      <c r="D12" s="258"/>
      <c r="E12" s="258"/>
      <c r="F12" s="258"/>
      <c r="G12" s="260"/>
      <c r="H12" s="267"/>
    </row>
    <row r="13" spans="1:8" ht="21.95" customHeight="1" x14ac:dyDescent="0.25">
      <c r="A13" s="261"/>
      <c r="B13" s="258"/>
      <c r="C13" s="258"/>
      <c r="D13" s="258"/>
      <c r="E13" s="258"/>
      <c r="F13" s="258"/>
      <c r="G13" s="260"/>
      <c r="H13" s="267"/>
    </row>
    <row r="14" spans="1:8" ht="21.95" customHeight="1" x14ac:dyDescent="0.25">
      <c r="A14" s="262"/>
      <c r="B14" s="258"/>
      <c r="C14" s="258"/>
      <c r="D14" s="258"/>
      <c r="E14" s="258"/>
      <c r="F14" s="258"/>
      <c r="G14" s="260"/>
      <c r="H14" s="267"/>
    </row>
    <row r="15" spans="1:8" ht="21.95" customHeight="1" x14ac:dyDescent="0.25">
      <c r="A15" s="262"/>
      <c r="B15" s="258"/>
      <c r="C15" s="258"/>
      <c r="D15" s="258"/>
      <c r="E15" s="258"/>
      <c r="F15" s="258"/>
      <c r="G15" s="260"/>
      <c r="H15" s="267"/>
    </row>
    <row r="16" spans="1:8" ht="21.95" customHeight="1" x14ac:dyDescent="0.25">
      <c r="A16" s="262"/>
      <c r="B16" s="258"/>
      <c r="C16" s="258"/>
      <c r="D16" s="258"/>
      <c r="E16" s="258"/>
      <c r="F16" s="258"/>
      <c r="G16" s="260"/>
      <c r="H16" s="267"/>
    </row>
    <row r="17" spans="1:8" ht="21.95" customHeight="1" x14ac:dyDescent="0.25">
      <c r="A17" s="263"/>
      <c r="B17" s="258"/>
      <c r="C17" s="258"/>
      <c r="D17" s="258"/>
      <c r="E17" s="258"/>
      <c r="F17" s="258"/>
      <c r="G17" s="260"/>
      <c r="H17" s="267"/>
    </row>
    <row r="18" spans="1:8" ht="21.95" customHeight="1" thickBot="1" x14ac:dyDescent="0.3">
      <c r="A18" s="264"/>
      <c r="B18" s="265"/>
      <c r="C18" s="265"/>
      <c r="D18" s="265"/>
      <c r="E18" s="265"/>
      <c r="F18" s="265"/>
      <c r="G18" s="266"/>
      <c r="H18" s="268"/>
    </row>
    <row r="19" spans="1:8" ht="30" customHeight="1" thickBot="1" x14ac:dyDescent="0.3">
      <c r="A19" s="250" t="s">
        <v>161</v>
      </c>
      <c r="B19" s="319"/>
      <c r="C19" s="320"/>
      <c r="D19" s="320"/>
      <c r="E19" s="320"/>
      <c r="F19" s="321"/>
      <c r="G19" s="266">
        <f>SUM(G7:G18)</f>
        <v>0</v>
      </c>
      <c r="H19" s="268"/>
    </row>
    <row r="20" spans="1:8" ht="35.25" customHeight="1" x14ac:dyDescent="0.25">
      <c r="A20" s="426" t="s">
        <v>162</v>
      </c>
      <c r="B20" s="426"/>
      <c r="C20" s="426"/>
      <c r="D20" s="426"/>
      <c r="E20" s="426"/>
      <c r="F20" s="426"/>
      <c r="G20" s="426"/>
      <c r="H20" s="426"/>
    </row>
    <row r="21" spans="1:8" ht="21.95" customHeight="1" x14ac:dyDescent="0.25">
      <c r="A21" s="367" t="s">
        <v>154</v>
      </c>
      <c r="B21" s="367"/>
      <c r="C21" s="367"/>
      <c r="D21" s="367"/>
      <c r="E21" s="367"/>
      <c r="F21" s="367"/>
      <c r="G21" s="367"/>
      <c r="H21" s="367"/>
    </row>
    <row r="22" spans="1:8" ht="21.95" customHeight="1" x14ac:dyDescent="0.25">
      <c r="A22" s="367" t="s">
        <v>155</v>
      </c>
      <c r="B22" s="367"/>
      <c r="C22" s="367"/>
      <c r="D22" s="367"/>
      <c r="E22" s="367"/>
      <c r="F22" s="367"/>
      <c r="G22" s="367"/>
      <c r="H22" s="367"/>
    </row>
    <row r="23" spans="1:8" ht="21.95" customHeight="1" x14ac:dyDescent="0.25">
      <c r="A23" s="367" t="s">
        <v>156</v>
      </c>
      <c r="B23" s="367"/>
      <c r="C23" s="367"/>
      <c r="D23" s="367"/>
      <c r="E23" s="367"/>
      <c r="F23" s="367"/>
      <c r="G23" s="367"/>
      <c r="H23" s="367"/>
    </row>
    <row r="24" spans="1:8" ht="21.95" customHeight="1" x14ac:dyDescent="0.25">
      <c r="A24" s="425" t="s">
        <v>163</v>
      </c>
      <c r="B24" s="425"/>
      <c r="C24" s="425"/>
      <c r="D24" s="425"/>
      <c r="E24" s="425"/>
      <c r="F24" s="425"/>
      <c r="G24" s="425"/>
      <c r="H24" s="425"/>
    </row>
    <row r="25" spans="1:8" ht="51" customHeight="1" x14ac:dyDescent="0.25">
      <c r="A25" s="424" t="s">
        <v>188</v>
      </c>
      <c r="B25" s="350"/>
      <c r="C25" s="350"/>
      <c r="D25" s="350"/>
      <c r="E25" s="350"/>
      <c r="F25" s="350"/>
      <c r="G25" s="350"/>
      <c r="H25" s="350"/>
    </row>
  </sheetData>
  <mergeCells count="12">
    <mergeCell ref="F4:H4"/>
    <mergeCell ref="A4:E4"/>
    <mergeCell ref="A5:G5"/>
    <mergeCell ref="A25:H25"/>
    <mergeCell ref="A1:H1"/>
    <mergeCell ref="A24:H24"/>
    <mergeCell ref="A20:H20"/>
    <mergeCell ref="A21:H21"/>
    <mergeCell ref="A22:H22"/>
    <mergeCell ref="A23:H23"/>
    <mergeCell ref="F3:H3"/>
    <mergeCell ref="A3:E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75B9-5814-4604-A4FF-C7617F08D6E1}">
  <dimension ref="A1:O20"/>
  <sheetViews>
    <sheetView workbookViewId="0">
      <selection activeCell="C9" sqref="C9"/>
    </sheetView>
  </sheetViews>
  <sheetFormatPr defaultRowHeight="15.75" x14ac:dyDescent="0.25"/>
  <cols>
    <col min="1" max="1" width="30.140625" customWidth="1"/>
    <col min="2" max="4" width="13.28515625" customWidth="1"/>
    <col min="5" max="13" width="12.7109375" customWidth="1"/>
    <col min="14" max="14" width="22.42578125" customWidth="1"/>
    <col min="15" max="15" width="17.42578125" bestFit="1" customWidth="1"/>
  </cols>
  <sheetData>
    <row r="1" spans="1:15" ht="19.5" x14ac:dyDescent="0.25">
      <c r="A1" s="338" t="s">
        <v>6</v>
      </c>
      <c r="B1" s="339"/>
      <c r="C1" s="339"/>
      <c r="D1" s="339"/>
      <c r="E1" s="339"/>
      <c r="F1" s="339"/>
      <c r="G1" s="339"/>
      <c r="H1" s="339"/>
      <c r="I1" s="339"/>
      <c r="J1" s="339"/>
      <c r="K1" s="339"/>
      <c r="L1" s="339"/>
      <c r="M1" s="339"/>
      <c r="N1" s="339"/>
      <c r="O1" s="339"/>
    </row>
    <row r="2" spans="1:15" ht="21" customHeight="1" x14ac:dyDescent="0.25">
      <c r="A2" s="348" t="s">
        <v>192</v>
      </c>
      <c r="B2" s="348"/>
      <c r="C2" s="348"/>
      <c r="D2" s="348"/>
      <c r="E2" s="348"/>
      <c r="F2" s="348"/>
      <c r="G2" s="348"/>
      <c r="H2" s="348"/>
      <c r="I2" s="348"/>
      <c r="J2" s="348"/>
      <c r="K2" s="348"/>
      <c r="L2" s="348"/>
      <c r="M2" s="348"/>
      <c r="N2" s="348"/>
      <c r="O2" s="348"/>
    </row>
    <row r="3" spans="1:15" ht="20.100000000000001" customHeight="1" x14ac:dyDescent="0.25">
      <c r="A3" s="343" t="str">
        <f>"資料期間：民國114年9月1日至"&amp;會計報告封面!I8</f>
        <v>資料期間：民國114年9月1日至115年○○月○○日</v>
      </c>
      <c r="B3" s="343"/>
      <c r="C3" s="343"/>
      <c r="D3" s="343"/>
      <c r="E3" s="343"/>
      <c r="F3" s="343"/>
      <c r="G3" s="343"/>
      <c r="H3" s="343"/>
      <c r="I3" s="343"/>
      <c r="J3" s="343"/>
      <c r="K3" s="343"/>
      <c r="L3" s="343"/>
      <c r="M3" s="343"/>
      <c r="N3" s="343"/>
      <c r="O3" s="343"/>
    </row>
    <row r="4" spans="1:15" ht="20.100000000000001" customHeight="1" x14ac:dyDescent="0.25">
      <c r="A4" s="346" t="str">
        <f>"公司名稱："&amp;會計報告封面!I6</f>
        <v>公司名稱：</v>
      </c>
      <c r="B4" s="346"/>
      <c r="C4" s="346"/>
      <c r="D4" s="346"/>
      <c r="E4" s="346"/>
      <c r="F4" s="347" t="str">
        <f>"計畫名稱："&amp;會計報告封面!I4</f>
        <v>計畫名稱：</v>
      </c>
      <c r="G4" s="347"/>
      <c r="H4" s="347"/>
      <c r="I4" s="347"/>
      <c r="J4" s="347"/>
      <c r="K4" s="347"/>
      <c r="L4" s="347"/>
      <c r="M4" s="347"/>
      <c r="N4" s="1"/>
      <c r="O4" s="26" t="s">
        <v>7</v>
      </c>
    </row>
    <row r="5" spans="1:15" ht="20.100000000000001" customHeight="1" x14ac:dyDescent="0.25">
      <c r="A5" s="14"/>
      <c r="B5" s="340" t="s">
        <v>8</v>
      </c>
      <c r="C5" s="340"/>
      <c r="D5" s="340"/>
      <c r="E5" s="340" t="s">
        <v>28</v>
      </c>
      <c r="F5" s="340"/>
      <c r="G5" s="340"/>
      <c r="H5" s="340" t="s">
        <v>34</v>
      </c>
      <c r="I5" s="340"/>
      <c r="J5" s="340"/>
      <c r="K5" s="340" t="s">
        <v>9</v>
      </c>
      <c r="L5" s="340"/>
      <c r="M5" s="341"/>
      <c r="N5" s="342" t="s">
        <v>10</v>
      </c>
      <c r="O5" s="342"/>
    </row>
    <row r="6" spans="1:15" ht="33" x14ac:dyDescent="0.25">
      <c r="A6" s="12" t="s">
        <v>11</v>
      </c>
      <c r="B6" s="20" t="s">
        <v>12</v>
      </c>
      <c r="C6" s="20" t="s">
        <v>13</v>
      </c>
      <c r="D6" s="20" t="s">
        <v>14</v>
      </c>
      <c r="E6" s="20" t="s">
        <v>12</v>
      </c>
      <c r="F6" s="20" t="s">
        <v>13</v>
      </c>
      <c r="G6" s="20" t="s">
        <v>14</v>
      </c>
      <c r="H6" s="20" t="s">
        <v>12</v>
      </c>
      <c r="I6" s="20" t="s">
        <v>13</v>
      </c>
      <c r="J6" s="20" t="s">
        <v>14</v>
      </c>
      <c r="K6" s="20" t="s">
        <v>12</v>
      </c>
      <c r="L6" s="20" t="s">
        <v>13</v>
      </c>
      <c r="M6" s="21" t="s">
        <v>14</v>
      </c>
      <c r="N6" s="40" t="s">
        <v>15</v>
      </c>
      <c r="O6" s="40" t="s">
        <v>16</v>
      </c>
    </row>
    <row r="7" spans="1:15" ht="20.100000000000001" customHeight="1" x14ac:dyDescent="0.25">
      <c r="A7" s="15" t="s">
        <v>19</v>
      </c>
      <c r="B7" s="36">
        <v>358000</v>
      </c>
      <c r="C7" s="36">
        <v>542000</v>
      </c>
      <c r="D7" s="32">
        <f>SUM(B7:C7)</f>
        <v>900000</v>
      </c>
      <c r="E7" s="209">
        <v>87512</v>
      </c>
      <c r="F7" s="209">
        <v>141348</v>
      </c>
      <c r="G7" s="33">
        <f>SUM(E7:F7)</f>
        <v>228860</v>
      </c>
      <c r="H7" s="32">
        <v>0</v>
      </c>
      <c r="I7" s="32">
        <v>0</v>
      </c>
      <c r="J7" s="32">
        <v>0</v>
      </c>
      <c r="K7" s="32">
        <f>E7+H7</f>
        <v>87512</v>
      </c>
      <c r="L7" s="32">
        <f>F7+I7</f>
        <v>141348</v>
      </c>
      <c r="M7" s="39">
        <f>G7+J7</f>
        <v>228860</v>
      </c>
      <c r="N7" s="41">
        <f>K7/B7</f>
        <v>0.24444692737430168</v>
      </c>
      <c r="O7" s="38">
        <f>B7-K7</f>
        <v>270488</v>
      </c>
    </row>
    <row r="8" spans="1:15" ht="20.100000000000001" customHeight="1" x14ac:dyDescent="0.25">
      <c r="A8" s="16" t="s">
        <v>20</v>
      </c>
      <c r="B8" s="36">
        <v>152000</v>
      </c>
      <c r="C8" s="36">
        <v>198000</v>
      </c>
      <c r="D8" s="32">
        <f>SUM(B8:C8)</f>
        <v>350000</v>
      </c>
      <c r="E8" s="209">
        <v>52000</v>
      </c>
      <c r="F8" s="209">
        <v>78000</v>
      </c>
      <c r="G8" s="33">
        <f>SUM(E8:F8)</f>
        <v>130000</v>
      </c>
      <c r="H8" s="32"/>
      <c r="I8" s="32">
        <v>0</v>
      </c>
      <c r="J8" s="32">
        <v>0</v>
      </c>
      <c r="K8" s="32">
        <f t="shared" ref="K8:K11" si="0">E8+H8</f>
        <v>52000</v>
      </c>
      <c r="L8" s="32">
        <f t="shared" ref="L8:L11" si="1">F8+I8</f>
        <v>78000</v>
      </c>
      <c r="M8" s="39">
        <f t="shared" ref="M8:M11" si="2">G8+J8</f>
        <v>130000</v>
      </c>
      <c r="N8" s="41">
        <f t="shared" ref="N8:N12" si="3">K8/B8</f>
        <v>0.34210526315789475</v>
      </c>
      <c r="O8" s="38">
        <f t="shared" ref="O8:O12" si="4">B8-K8</f>
        <v>100000</v>
      </c>
    </row>
    <row r="9" spans="1:15" ht="20.100000000000001" customHeight="1" x14ac:dyDescent="0.25">
      <c r="A9" s="16" t="s">
        <v>21</v>
      </c>
      <c r="B9" s="36">
        <v>340000</v>
      </c>
      <c r="C9" s="36">
        <v>340000</v>
      </c>
      <c r="D9" s="32">
        <f>SUM(B9:C9)</f>
        <v>680000</v>
      </c>
      <c r="E9" s="209">
        <v>120000</v>
      </c>
      <c r="F9" s="209">
        <v>120000</v>
      </c>
      <c r="G9" s="33">
        <f>SUM(E9:F9)</f>
        <v>240000</v>
      </c>
      <c r="H9" s="32">
        <v>0</v>
      </c>
      <c r="I9" s="32">
        <v>0</v>
      </c>
      <c r="J9" s="32"/>
      <c r="K9" s="32">
        <f t="shared" si="0"/>
        <v>120000</v>
      </c>
      <c r="L9" s="32">
        <f t="shared" si="1"/>
        <v>120000</v>
      </c>
      <c r="M9" s="39">
        <f t="shared" si="2"/>
        <v>240000</v>
      </c>
      <c r="N9" s="41">
        <f t="shared" si="3"/>
        <v>0.35294117647058826</v>
      </c>
      <c r="O9" s="38">
        <f t="shared" si="4"/>
        <v>220000</v>
      </c>
    </row>
    <row r="10" spans="1:15" ht="20.100000000000001" customHeight="1" x14ac:dyDescent="0.25">
      <c r="A10" s="15" t="s">
        <v>22</v>
      </c>
      <c r="B10" s="36">
        <v>10000</v>
      </c>
      <c r="C10" s="36">
        <v>15000</v>
      </c>
      <c r="D10" s="32">
        <f>SUM(B10:C10)</f>
        <v>25000</v>
      </c>
      <c r="E10" s="209">
        <v>5000</v>
      </c>
      <c r="F10" s="209">
        <v>7500</v>
      </c>
      <c r="G10" s="33">
        <f>SUM(E10:F10)</f>
        <v>12500</v>
      </c>
      <c r="H10" s="32">
        <v>0</v>
      </c>
      <c r="I10" s="32">
        <v>0</v>
      </c>
      <c r="J10" s="32">
        <v>0</v>
      </c>
      <c r="K10" s="32">
        <f t="shared" si="0"/>
        <v>5000</v>
      </c>
      <c r="L10" s="32">
        <f t="shared" si="1"/>
        <v>7500</v>
      </c>
      <c r="M10" s="39">
        <f t="shared" si="2"/>
        <v>12500</v>
      </c>
      <c r="N10" s="41">
        <f t="shared" si="3"/>
        <v>0.5</v>
      </c>
      <c r="O10" s="38">
        <f t="shared" si="4"/>
        <v>5000</v>
      </c>
    </row>
    <row r="11" spans="1:15" ht="20.100000000000001" customHeight="1" x14ac:dyDescent="0.25">
      <c r="A11" s="16" t="s">
        <v>23</v>
      </c>
      <c r="B11" s="36">
        <v>90000</v>
      </c>
      <c r="C11" s="36">
        <v>135000</v>
      </c>
      <c r="D11" s="32">
        <f>SUM(B11:C11)</f>
        <v>225000</v>
      </c>
      <c r="E11" s="209">
        <v>45000</v>
      </c>
      <c r="F11" s="209">
        <v>67500</v>
      </c>
      <c r="G11" s="33">
        <f>SUM(E11:F11)</f>
        <v>112500</v>
      </c>
      <c r="H11" s="32">
        <v>0</v>
      </c>
      <c r="I11" s="32">
        <v>0</v>
      </c>
      <c r="J11" s="32">
        <v>0</v>
      </c>
      <c r="K11" s="32">
        <f t="shared" si="0"/>
        <v>45000</v>
      </c>
      <c r="L11" s="32">
        <f t="shared" si="1"/>
        <v>67500</v>
      </c>
      <c r="M11" s="39">
        <f t="shared" si="2"/>
        <v>112500</v>
      </c>
      <c r="N11" s="41">
        <f t="shared" si="3"/>
        <v>0.5</v>
      </c>
      <c r="O11" s="38">
        <f t="shared" si="4"/>
        <v>45000</v>
      </c>
    </row>
    <row r="12" spans="1:15" ht="20.100000000000001" customHeight="1" thickBot="1" x14ac:dyDescent="0.3">
      <c r="A12" s="12" t="s">
        <v>33</v>
      </c>
      <c r="B12" s="37">
        <f>SUM(B7:B11)</f>
        <v>950000</v>
      </c>
      <c r="C12" s="37">
        <f>SUM(C7:C11)</f>
        <v>1230000</v>
      </c>
      <c r="D12" s="32">
        <f t="shared" ref="D12" si="5">SUM(D7:D11)</f>
        <v>2180000</v>
      </c>
      <c r="E12" s="32">
        <f t="shared" ref="E12:M12" si="6">SUM(E7:E11)</f>
        <v>309512</v>
      </c>
      <c r="F12" s="32">
        <f t="shared" si="6"/>
        <v>414348</v>
      </c>
      <c r="G12" s="32">
        <f t="shared" si="6"/>
        <v>723860</v>
      </c>
      <c r="H12" s="32">
        <f t="shared" si="6"/>
        <v>0</v>
      </c>
      <c r="I12" s="32">
        <f t="shared" si="6"/>
        <v>0</v>
      </c>
      <c r="J12" s="32">
        <f t="shared" si="6"/>
        <v>0</v>
      </c>
      <c r="K12" s="32">
        <f t="shared" si="6"/>
        <v>309512</v>
      </c>
      <c r="L12" s="32">
        <f t="shared" si="6"/>
        <v>414348</v>
      </c>
      <c r="M12" s="47">
        <f t="shared" si="6"/>
        <v>723860</v>
      </c>
      <c r="N12" s="48">
        <f t="shared" si="3"/>
        <v>0.32580210526315789</v>
      </c>
      <c r="O12" s="49">
        <f t="shared" si="4"/>
        <v>640488</v>
      </c>
    </row>
    <row r="13" spans="1:15" ht="33" x14ac:dyDescent="0.25">
      <c r="A13" s="14" t="s">
        <v>17</v>
      </c>
      <c r="B13" s="17">
        <f>ROUND(B12/2,0)</f>
        <v>475000</v>
      </c>
      <c r="C13" s="35" t="s">
        <v>35</v>
      </c>
      <c r="D13" s="13"/>
      <c r="E13" s="13"/>
      <c r="F13" s="13"/>
      <c r="G13" s="13"/>
      <c r="H13" s="13"/>
      <c r="I13" s="13"/>
      <c r="J13" s="13"/>
      <c r="K13" s="13"/>
      <c r="L13" s="43"/>
      <c r="M13" s="50" t="s">
        <v>36</v>
      </c>
      <c r="N13" s="52" t="s">
        <v>24</v>
      </c>
      <c r="O13" s="53"/>
    </row>
    <row r="14" spans="1:15" ht="33" x14ac:dyDescent="0.25">
      <c r="A14" s="14" t="s">
        <v>18</v>
      </c>
      <c r="B14" s="28">
        <f>ROUND(K12/B13,2)</f>
        <v>0.65</v>
      </c>
      <c r="C14" s="13"/>
      <c r="D14" s="13"/>
      <c r="E14" s="13"/>
      <c r="F14" s="13"/>
      <c r="G14" s="13"/>
      <c r="H14" s="13"/>
      <c r="I14" s="13"/>
      <c r="J14" s="13"/>
      <c r="K14" s="13"/>
      <c r="L14" s="44"/>
      <c r="M14" s="51"/>
      <c r="N14" s="42" t="s">
        <v>25</v>
      </c>
      <c r="O14" s="55"/>
    </row>
    <row r="15" spans="1:15" ht="33.75" thickBot="1" x14ac:dyDescent="0.3">
      <c r="A15" s="18"/>
      <c r="B15" s="18"/>
      <c r="C15" s="18"/>
      <c r="D15" s="13"/>
      <c r="E15" s="13"/>
      <c r="F15" s="13"/>
      <c r="G15" s="13"/>
      <c r="H15" s="13"/>
      <c r="I15" s="13"/>
      <c r="J15" s="13"/>
      <c r="K15" s="13"/>
      <c r="L15" s="44"/>
      <c r="M15" s="45"/>
      <c r="N15" s="46" t="s">
        <v>26</v>
      </c>
      <c r="O15" s="54"/>
    </row>
    <row r="16" spans="1:15" x14ac:dyDescent="0.25">
      <c r="A16" s="349" t="s">
        <v>29</v>
      </c>
      <c r="B16" s="349"/>
      <c r="C16" s="349"/>
      <c r="D16" s="349"/>
      <c r="E16" s="349"/>
      <c r="F16" s="349"/>
      <c r="G16" s="349"/>
      <c r="H16" s="349"/>
      <c r="I16" s="349"/>
      <c r="J16" s="349"/>
      <c r="K16" s="349"/>
      <c r="L16" s="349"/>
      <c r="M16" s="349"/>
      <c r="N16" s="349"/>
      <c r="O16" s="349"/>
    </row>
    <row r="17" spans="1:15" x14ac:dyDescent="0.25">
      <c r="A17" s="349" t="s">
        <v>27</v>
      </c>
      <c r="B17" s="349"/>
      <c r="C17" s="349"/>
      <c r="D17" s="349"/>
      <c r="E17" s="349"/>
      <c r="F17" s="349"/>
      <c r="G17" s="349"/>
      <c r="H17" s="349"/>
      <c r="I17" s="349"/>
      <c r="J17" s="349"/>
      <c r="K17" s="349"/>
      <c r="L17" s="349"/>
      <c r="M17" s="349"/>
      <c r="N17" s="349"/>
      <c r="O17" s="349"/>
    </row>
    <row r="18" spans="1:15" x14ac:dyDescent="0.25">
      <c r="A18" s="349" t="s">
        <v>30</v>
      </c>
      <c r="B18" s="349"/>
      <c r="C18" s="349"/>
      <c r="D18" s="349"/>
      <c r="E18" s="349"/>
      <c r="F18" s="349"/>
      <c r="G18" s="349"/>
      <c r="H18" s="349"/>
      <c r="I18" s="349"/>
      <c r="J18" s="349"/>
      <c r="K18" s="349"/>
      <c r="L18" s="349"/>
      <c r="M18" s="349"/>
      <c r="N18" s="349"/>
      <c r="O18" s="349"/>
    </row>
    <row r="19" spans="1:15" ht="20.100000000000001" customHeight="1" x14ac:dyDescent="0.25">
      <c r="A19" s="344" t="s">
        <v>31</v>
      </c>
      <c r="B19" s="345"/>
      <c r="C19" s="345"/>
      <c r="D19" s="345"/>
      <c r="E19" s="345"/>
      <c r="F19" s="345"/>
      <c r="G19" s="345"/>
      <c r="H19" s="345"/>
      <c r="I19" s="345"/>
      <c r="J19" s="345"/>
      <c r="K19" s="345"/>
      <c r="L19" s="345"/>
      <c r="M19" s="345"/>
      <c r="N19" s="345"/>
      <c r="O19" s="345"/>
    </row>
    <row r="20" spans="1:15" ht="20.100000000000001" customHeight="1" x14ac:dyDescent="0.25">
      <c r="A20" s="29"/>
      <c r="B20" s="29"/>
      <c r="C20" s="29"/>
      <c r="D20" s="29"/>
      <c r="E20" s="29"/>
      <c r="F20" s="29"/>
      <c r="G20" s="29"/>
      <c r="H20" s="29"/>
      <c r="I20" s="29" t="s">
        <v>32</v>
      </c>
      <c r="J20" s="29"/>
      <c r="K20" s="30"/>
      <c r="L20" s="29"/>
      <c r="M20" s="29"/>
      <c r="N20" s="29"/>
      <c r="O20" s="29"/>
    </row>
  </sheetData>
  <mergeCells count="14">
    <mergeCell ref="A19:O19"/>
    <mergeCell ref="A4:E4"/>
    <mergeCell ref="F4:M4"/>
    <mergeCell ref="A2:O2"/>
    <mergeCell ref="A16:O16"/>
    <mergeCell ref="A17:O17"/>
    <mergeCell ref="A18:O18"/>
    <mergeCell ref="A1:O1"/>
    <mergeCell ref="B5:D5"/>
    <mergeCell ref="E5:G5"/>
    <mergeCell ref="H5:J5"/>
    <mergeCell ref="K5:M5"/>
    <mergeCell ref="N5:O5"/>
    <mergeCell ref="A3:O3"/>
  </mergeCells>
  <phoneticPr fontId="1" type="noConversion"/>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1AF9-2884-4A36-98D3-3AF8D5302830}">
  <dimension ref="A1:O20"/>
  <sheetViews>
    <sheetView workbookViewId="0">
      <selection activeCell="B10" sqref="B10"/>
    </sheetView>
  </sheetViews>
  <sheetFormatPr defaultRowHeight="15.75" x14ac:dyDescent="0.25"/>
  <cols>
    <col min="1" max="1" width="30.140625" customWidth="1"/>
    <col min="2" max="4" width="13.28515625" customWidth="1"/>
    <col min="5" max="9" width="12.7109375" customWidth="1"/>
    <col min="10" max="13" width="14.85546875" bestFit="1" customWidth="1"/>
    <col min="14" max="14" width="22.42578125" customWidth="1"/>
    <col min="15" max="15" width="17.42578125" bestFit="1" customWidth="1"/>
  </cols>
  <sheetData>
    <row r="1" spans="1:15" ht="19.5" x14ac:dyDescent="0.25">
      <c r="A1" s="338" t="s">
        <v>6</v>
      </c>
      <c r="B1" s="339"/>
      <c r="C1" s="339"/>
      <c r="D1" s="339"/>
      <c r="E1" s="339"/>
      <c r="F1" s="339"/>
      <c r="G1" s="339"/>
      <c r="H1" s="339"/>
      <c r="I1" s="339"/>
      <c r="J1" s="339"/>
      <c r="K1" s="339"/>
      <c r="L1" s="339"/>
      <c r="M1" s="339"/>
      <c r="N1" s="339"/>
      <c r="O1" s="339"/>
    </row>
    <row r="2" spans="1:15" ht="21" customHeight="1" x14ac:dyDescent="0.25">
      <c r="A2" s="348" t="s">
        <v>192</v>
      </c>
      <c r="B2" s="348"/>
      <c r="C2" s="348"/>
      <c r="D2" s="348"/>
      <c r="E2" s="348"/>
      <c r="F2" s="348"/>
      <c r="G2" s="348"/>
      <c r="H2" s="348"/>
      <c r="I2" s="348"/>
      <c r="J2" s="348"/>
      <c r="K2" s="348"/>
      <c r="L2" s="348"/>
      <c r="M2" s="348"/>
      <c r="N2" s="348"/>
      <c r="O2" s="348"/>
    </row>
    <row r="3" spans="1:15" ht="20.100000000000001" customHeight="1" x14ac:dyDescent="0.25">
      <c r="A3" s="343" t="str">
        <f>"資料期間：民國114年9月1日至"&amp;會計報告封面!I8</f>
        <v>資料期間：民國114年9月1日至115年○○月○○日</v>
      </c>
      <c r="B3" s="343"/>
      <c r="C3" s="343"/>
      <c r="D3" s="343"/>
      <c r="E3" s="343"/>
      <c r="F3" s="343"/>
      <c r="G3" s="343"/>
      <c r="H3" s="343"/>
      <c r="I3" s="343"/>
      <c r="J3" s="343"/>
      <c r="K3" s="343"/>
      <c r="L3" s="343"/>
      <c r="M3" s="343"/>
      <c r="N3" s="343"/>
      <c r="O3" s="343"/>
    </row>
    <row r="4" spans="1:15" ht="20.100000000000001" customHeight="1" thickBot="1" x14ac:dyDescent="0.3">
      <c r="A4" s="346" t="str">
        <f>"公司名稱："&amp;會計報告封面!I6</f>
        <v>公司名稱：</v>
      </c>
      <c r="B4" s="346"/>
      <c r="C4" s="346"/>
      <c r="D4" s="346"/>
      <c r="E4" s="346"/>
      <c r="F4" s="347" t="str">
        <f>"計畫名稱："&amp;會計報告封面!I4</f>
        <v>計畫名稱：</v>
      </c>
      <c r="G4" s="347"/>
      <c r="H4" s="347"/>
      <c r="I4" s="347"/>
      <c r="J4" s="347"/>
      <c r="K4" s="347"/>
      <c r="L4" s="347"/>
      <c r="M4" s="347"/>
      <c r="N4" s="1"/>
      <c r="O4" s="26" t="s">
        <v>7</v>
      </c>
    </row>
    <row r="5" spans="1:15" ht="20.100000000000001" customHeight="1" x14ac:dyDescent="0.25">
      <c r="A5" s="14"/>
      <c r="B5" s="340" t="s">
        <v>8</v>
      </c>
      <c r="C5" s="340"/>
      <c r="D5" s="340"/>
      <c r="E5" s="340" t="s">
        <v>28</v>
      </c>
      <c r="F5" s="340"/>
      <c r="G5" s="340"/>
      <c r="H5" s="340" t="s">
        <v>34</v>
      </c>
      <c r="I5" s="340"/>
      <c r="J5" s="340"/>
      <c r="K5" s="340" t="s">
        <v>9</v>
      </c>
      <c r="L5" s="340"/>
      <c r="M5" s="341"/>
      <c r="N5" s="351" t="s">
        <v>10</v>
      </c>
      <c r="O5" s="352"/>
    </row>
    <row r="6" spans="1:15" ht="33" x14ac:dyDescent="0.25">
      <c r="A6" s="12" t="s">
        <v>11</v>
      </c>
      <c r="B6" s="20" t="s">
        <v>12</v>
      </c>
      <c r="C6" s="20" t="s">
        <v>13</v>
      </c>
      <c r="D6" s="20" t="s">
        <v>14</v>
      </c>
      <c r="E6" s="20" t="s">
        <v>12</v>
      </c>
      <c r="F6" s="20" t="s">
        <v>13</v>
      </c>
      <c r="G6" s="20" t="s">
        <v>14</v>
      </c>
      <c r="H6" s="20" t="s">
        <v>12</v>
      </c>
      <c r="I6" s="20" t="s">
        <v>13</v>
      </c>
      <c r="J6" s="20" t="s">
        <v>14</v>
      </c>
      <c r="K6" s="20" t="s">
        <v>12</v>
      </c>
      <c r="L6" s="20" t="s">
        <v>13</v>
      </c>
      <c r="M6" s="21" t="s">
        <v>14</v>
      </c>
      <c r="N6" s="22" t="s">
        <v>15</v>
      </c>
      <c r="O6" s="23" t="s">
        <v>16</v>
      </c>
    </row>
    <row r="7" spans="1:15" ht="20.100000000000001" customHeight="1" x14ac:dyDescent="0.25">
      <c r="A7" s="15" t="s">
        <v>19</v>
      </c>
      <c r="B7" s="37">
        <f>'計畫經費彙總表-期中'!B7</f>
        <v>358000</v>
      </c>
      <c r="C7" s="37">
        <f>'計畫經費彙總表-期中'!C7</f>
        <v>542000</v>
      </c>
      <c r="D7" s="32">
        <f>SUM(B7:C7)</f>
        <v>900000</v>
      </c>
      <c r="E7" s="32">
        <f>'計畫經費彙總表-期中'!E7</f>
        <v>87512</v>
      </c>
      <c r="F7" s="32">
        <f>'計畫經費彙總表-期中'!F7</f>
        <v>141348</v>
      </c>
      <c r="G7" s="33">
        <f>SUM(E7:F7)</f>
        <v>228860</v>
      </c>
      <c r="H7" s="209">
        <v>170488</v>
      </c>
      <c r="I7" s="209">
        <v>400652</v>
      </c>
      <c r="J7" s="32">
        <f>SUM(H7:I7)</f>
        <v>571140</v>
      </c>
      <c r="K7" s="32">
        <f>SUM(E7,H7)</f>
        <v>258000</v>
      </c>
      <c r="L7" s="32">
        <f>SUM(F7,I7)</f>
        <v>542000</v>
      </c>
      <c r="M7" s="32">
        <f>SUM(K7:L7)</f>
        <v>800000</v>
      </c>
      <c r="N7" s="27">
        <f>K7/B7</f>
        <v>0.72067039106145248</v>
      </c>
      <c r="O7" s="31">
        <f>B7-K7</f>
        <v>100000</v>
      </c>
    </row>
    <row r="8" spans="1:15" ht="20.100000000000001" customHeight="1" x14ac:dyDescent="0.25">
      <c r="A8" s="16" t="s">
        <v>20</v>
      </c>
      <c r="B8" s="37">
        <f>'計畫經費彙總表-期中'!B8</f>
        <v>152000</v>
      </c>
      <c r="C8" s="37">
        <f>'計畫經費彙總表-期中'!C8</f>
        <v>198000</v>
      </c>
      <c r="D8" s="32">
        <f>SUM(B8:C8)</f>
        <v>350000</v>
      </c>
      <c r="E8" s="32">
        <f>'計畫經費彙總表-期中'!E8</f>
        <v>52000</v>
      </c>
      <c r="F8" s="32">
        <f>'計畫經費彙總表-期中'!F8</f>
        <v>78000</v>
      </c>
      <c r="G8" s="33">
        <f>SUM(E8:F8)</f>
        <v>130000</v>
      </c>
      <c r="H8" s="209">
        <v>76000</v>
      </c>
      <c r="I8" s="209">
        <v>88500</v>
      </c>
      <c r="J8" s="32">
        <f>SUM(H8:I8)</f>
        <v>164500</v>
      </c>
      <c r="K8" s="32">
        <f t="shared" ref="K8:K11" si="0">SUM(E8,H8)</f>
        <v>128000</v>
      </c>
      <c r="L8" s="32">
        <f t="shared" ref="L8:L11" si="1">SUM(F8,I8)</f>
        <v>166500</v>
      </c>
      <c r="M8" s="32">
        <f t="shared" ref="M8:M11" si="2">SUM(K8:L8)</f>
        <v>294500</v>
      </c>
      <c r="N8" s="27">
        <f t="shared" ref="N8:N12" si="3">K8/B8</f>
        <v>0.84210526315789469</v>
      </c>
      <c r="O8" s="31">
        <f t="shared" ref="O8:O12" si="4">B8-K8</f>
        <v>24000</v>
      </c>
    </row>
    <row r="9" spans="1:15" ht="20.100000000000001" customHeight="1" x14ac:dyDescent="0.25">
      <c r="A9" s="16" t="s">
        <v>21</v>
      </c>
      <c r="B9" s="37">
        <f>'計畫經費彙總表-期中'!B9</f>
        <v>340000</v>
      </c>
      <c r="C9" s="37">
        <f>'計畫經費彙總表-期中'!C9</f>
        <v>340000</v>
      </c>
      <c r="D9" s="32">
        <f>SUM(B9:C9)</f>
        <v>680000</v>
      </c>
      <c r="E9" s="32">
        <f>'計畫經費彙總表-期中'!E9</f>
        <v>120000</v>
      </c>
      <c r="F9" s="32">
        <f>'計畫經費彙總表-期中'!F9</f>
        <v>120000</v>
      </c>
      <c r="G9" s="33">
        <f>SUM(E9:F9)</f>
        <v>240000</v>
      </c>
      <c r="H9" s="209">
        <v>98000</v>
      </c>
      <c r="I9" s="209">
        <v>100000</v>
      </c>
      <c r="J9" s="32">
        <f>SUM(H9:I9)</f>
        <v>198000</v>
      </c>
      <c r="K9" s="32">
        <f t="shared" si="0"/>
        <v>218000</v>
      </c>
      <c r="L9" s="32">
        <f t="shared" si="1"/>
        <v>220000</v>
      </c>
      <c r="M9" s="32">
        <f t="shared" si="2"/>
        <v>438000</v>
      </c>
      <c r="N9" s="27">
        <f t="shared" si="3"/>
        <v>0.64117647058823535</v>
      </c>
      <c r="O9" s="31">
        <f t="shared" si="4"/>
        <v>122000</v>
      </c>
    </row>
    <row r="10" spans="1:15" ht="20.100000000000001" customHeight="1" x14ac:dyDescent="0.25">
      <c r="A10" s="15" t="s">
        <v>22</v>
      </c>
      <c r="B10" s="37">
        <f>'計畫經費彙總表-期中'!B10</f>
        <v>10000</v>
      </c>
      <c r="C10" s="37">
        <f>'計畫經費彙總表-期中'!C10</f>
        <v>15000</v>
      </c>
      <c r="D10" s="32">
        <f>SUM(B10:C10)</f>
        <v>25000</v>
      </c>
      <c r="E10" s="32">
        <f>'計畫經費彙總表-期中'!E10</f>
        <v>5000</v>
      </c>
      <c r="F10" s="32">
        <f>'計畫經費彙總表-期中'!F10</f>
        <v>7500</v>
      </c>
      <c r="G10" s="33">
        <f>SUM(E10:F10)</f>
        <v>12500</v>
      </c>
      <c r="H10" s="209">
        <v>5000</v>
      </c>
      <c r="I10" s="209">
        <v>7500</v>
      </c>
      <c r="J10" s="32">
        <f>SUM(H10:I10)</f>
        <v>12500</v>
      </c>
      <c r="K10" s="32">
        <f t="shared" si="0"/>
        <v>10000</v>
      </c>
      <c r="L10" s="32">
        <f t="shared" si="1"/>
        <v>15000</v>
      </c>
      <c r="M10" s="32">
        <f t="shared" si="2"/>
        <v>25000</v>
      </c>
      <c r="N10" s="27">
        <f t="shared" si="3"/>
        <v>1</v>
      </c>
      <c r="O10" s="31">
        <f t="shared" si="4"/>
        <v>0</v>
      </c>
    </row>
    <row r="11" spans="1:15" ht="20.100000000000001" customHeight="1" x14ac:dyDescent="0.25">
      <c r="A11" s="16" t="s">
        <v>23</v>
      </c>
      <c r="B11" s="37">
        <f>'計畫經費彙總表-期中'!B11</f>
        <v>90000</v>
      </c>
      <c r="C11" s="37">
        <f>'計畫經費彙總表-期中'!C11</f>
        <v>135000</v>
      </c>
      <c r="D11" s="32">
        <f>SUM(B11:C11)</f>
        <v>225000</v>
      </c>
      <c r="E11" s="32">
        <f>'計畫經費彙總表-期中'!E11</f>
        <v>45000</v>
      </c>
      <c r="F11" s="32">
        <f>'計畫經費彙總表-期中'!F11</f>
        <v>67500</v>
      </c>
      <c r="G11" s="33">
        <f>SUM(E11:F11)</f>
        <v>112500</v>
      </c>
      <c r="H11" s="209">
        <v>45000</v>
      </c>
      <c r="I11" s="209">
        <v>67500</v>
      </c>
      <c r="J11" s="32">
        <f>SUM(H11:I11)</f>
        <v>112500</v>
      </c>
      <c r="K11" s="32">
        <f t="shared" si="0"/>
        <v>90000</v>
      </c>
      <c r="L11" s="32">
        <f t="shared" si="1"/>
        <v>135000</v>
      </c>
      <c r="M11" s="32">
        <f t="shared" si="2"/>
        <v>225000</v>
      </c>
      <c r="N11" s="27">
        <f t="shared" si="3"/>
        <v>1</v>
      </c>
      <c r="O11" s="31">
        <f t="shared" si="4"/>
        <v>0</v>
      </c>
    </row>
    <row r="12" spans="1:15" ht="20.100000000000001" customHeight="1" x14ac:dyDescent="0.25">
      <c r="A12" s="12" t="s">
        <v>33</v>
      </c>
      <c r="B12" s="37">
        <f>SUM(B7:B11)</f>
        <v>950000</v>
      </c>
      <c r="C12" s="37">
        <f>SUM(C7:C11)</f>
        <v>1230000</v>
      </c>
      <c r="D12" s="32">
        <f t="shared" ref="D12" si="5">SUM(D7:D11)</f>
        <v>2180000</v>
      </c>
      <c r="E12" s="32">
        <f t="shared" ref="E12:M12" si="6">SUM(E7:E11)</f>
        <v>309512</v>
      </c>
      <c r="F12" s="32">
        <f t="shared" si="6"/>
        <v>414348</v>
      </c>
      <c r="G12" s="32">
        <f t="shared" si="6"/>
        <v>723860</v>
      </c>
      <c r="H12" s="32">
        <f t="shared" si="6"/>
        <v>394488</v>
      </c>
      <c r="I12" s="32">
        <f t="shared" si="6"/>
        <v>664152</v>
      </c>
      <c r="J12" s="32">
        <f t="shared" si="6"/>
        <v>1058640</v>
      </c>
      <c r="K12" s="32">
        <f t="shared" si="6"/>
        <v>704000</v>
      </c>
      <c r="L12" s="32">
        <f t="shared" si="6"/>
        <v>1078500</v>
      </c>
      <c r="M12" s="32">
        <f t="shared" si="6"/>
        <v>1782500</v>
      </c>
      <c r="N12" s="27">
        <f t="shared" si="3"/>
        <v>0.74105263157894741</v>
      </c>
      <c r="O12" s="31">
        <f t="shared" si="4"/>
        <v>246000</v>
      </c>
    </row>
    <row r="13" spans="1:15" ht="33" x14ac:dyDescent="0.25">
      <c r="A13" s="14" t="s">
        <v>17</v>
      </c>
      <c r="B13" s="17">
        <f>ROUND(B12/2,0)</f>
        <v>475000</v>
      </c>
      <c r="C13" s="35"/>
      <c r="D13" s="13"/>
      <c r="E13" s="13"/>
      <c r="F13" s="13"/>
      <c r="G13" s="13"/>
      <c r="H13" s="13"/>
      <c r="I13" s="13"/>
      <c r="J13" s="13"/>
      <c r="K13" s="13"/>
      <c r="L13" s="13"/>
      <c r="M13" s="34"/>
      <c r="N13" s="24" t="s">
        <v>24</v>
      </c>
      <c r="O13" s="31">
        <f>B12-B13</f>
        <v>475000</v>
      </c>
    </row>
    <row r="14" spans="1:15" ht="33" x14ac:dyDescent="0.25">
      <c r="A14" s="14" t="s">
        <v>18</v>
      </c>
      <c r="B14" s="28">
        <f>ROUND(K12/B13,2)</f>
        <v>1.48</v>
      </c>
      <c r="C14" s="13"/>
      <c r="D14" s="13"/>
      <c r="E14" s="13"/>
      <c r="F14" s="13"/>
      <c r="G14" s="13"/>
      <c r="H14" s="13"/>
      <c r="I14" s="13"/>
      <c r="J14" s="13"/>
      <c r="K14" s="13"/>
      <c r="L14" s="13"/>
      <c r="M14" s="13"/>
      <c r="N14" s="24" t="s">
        <v>25</v>
      </c>
      <c r="O14" s="31">
        <v>0</v>
      </c>
    </row>
    <row r="15" spans="1:15" ht="33.75" thickBot="1" x14ac:dyDescent="0.3">
      <c r="A15" s="18"/>
      <c r="B15" s="18"/>
      <c r="C15" s="18"/>
      <c r="D15" s="13"/>
      <c r="E15" s="13"/>
      <c r="F15" s="13"/>
      <c r="G15" s="13"/>
      <c r="H15" s="13"/>
      <c r="I15" s="13"/>
      <c r="J15" s="13"/>
      <c r="K15" s="13"/>
      <c r="L15" s="13"/>
      <c r="M15" s="13"/>
      <c r="N15" s="25" t="s">
        <v>26</v>
      </c>
      <c r="O15" s="19">
        <f>O13-O12-O14</f>
        <v>229000</v>
      </c>
    </row>
    <row r="16" spans="1:15" ht="21.95" customHeight="1" x14ac:dyDescent="0.25">
      <c r="A16" s="350" t="s">
        <v>104</v>
      </c>
      <c r="B16" s="350"/>
      <c r="C16" s="350"/>
      <c r="D16" s="350"/>
      <c r="E16" s="350"/>
      <c r="F16" s="350"/>
      <c r="G16" s="350"/>
      <c r="H16" s="350"/>
      <c r="I16" s="350"/>
      <c r="J16" s="350"/>
      <c r="K16" s="350"/>
      <c r="L16" s="350"/>
      <c r="M16" s="350"/>
      <c r="N16" s="350"/>
      <c r="O16" s="350"/>
    </row>
    <row r="17" spans="1:15" ht="21.95" customHeight="1" x14ac:dyDescent="0.25">
      <c r="A17" s="350" t="s">
        <v>105</v>
      </c>
      <c r="B17" s="350"/>
      <c r="C17" s="350"/>
      <c r="D17" s="350"/>
      <c r="E17" s="350"/>
      <c r="F17" s="350"/>
      <c r="G17" s="350"/>
      <c r="H17" s="350"/>
      <c r="I17" s="350"/>
      <c r="J17" s="350"/>
      <c r="K17" s="350"/>
      <c r="L17" s="350"/>
      <c r="M17" s="350"/>
      <c r="N17" s="350"/>
      <c r="O17" s="350"/>
    </row>
    <row r="18" spans="1:15" ht="21.95" customHeight="1" x14ac:dyDescent="0.25">
      <c r="A18" s="350" t="s">
        <v>30</v>
      </c>
      <c r="B18" s="350"/>
      <c r="C18" s="350"/>
      <c r="D18" s="350"/>
      <c r="E18" s="350"/>
      <c r="F18" s="350"/>
      <c r="G18" s="350"/>
      <c r="H18" s="350"/>
      <c r="I18" s="350"/>
      <c r="J18" s="350"/>
      <c r="K18" s="350"/>
      <c r="L18" s="350"/>
      <c r="M18" s="350"/>
      <c r="N18" s="350"/>
      <c r="O18" s="350"/>
    </row>
    <row r="19" spans="1:15" ht="20.100000000000001" customHeight="1" x14ac:dyDescent="0.25">
      <c r="A19" s="344" t="s">
        <v>31</v>
      </c>
      <c r="B19" s="345"/>
      <c r="C19" s="345"/>
      <c r="D19" s="345"/>
      <c r="E19" s="345"/>
      <c r="F19" s="345"/>
      <c r="G19" s="345"/>
      <c r="H19" s="345"/>
      <c r="I19" s="345"/>
      <c r="J19" s="345"/>
      <c r="K19" s="345"/>
      <c r="L19" s="345"/>
      <c r="M19" s="345"/>
      <c r="N19" s="345"/>
      <c r="O19" s="345"/>
    </row>
    <row r="20" spans="1:15" ht="20.100000000000001" customHeight="1" x14ac:dyDescent="0.25">
      <c r="A20" s="29"/>
      <c r="B20" s="29"/>
      <c r="C20" s="29"/>
      <c r="D20" s="29"/>
      <c r="E20" s="29"/>
      <c r="F20" s="29"/>
      <c r="G20" s="29"/>
      <c r="H20" s="29"/>
      <c r="I20" s="29" t="s">
        <v>32</v>
      </c>
      <c r="J20" s="29"/>
      <c r="K20" s="30"/>
      <c r="L20" s="29"/>
      <c r="M20" s="29"/>
      <c r="N20" s="29"/>
      <c r="O20" s="29"/>
    </row>
  </sheetData>
  <mergeCells count="14">
    <mergeCell ref="A16:O16"/>
    <mergeCell ref="A17:O17"/>
    <mergeCell ref="A18:O18"/>
    <mergeCell ref="A19:O19"/>
    <mergeCell ref="A1:O1"/>
    <mergeCell ref="A2:O2"/>
    <mergeCell ref="A3:O3"/>
    <mergeCell ref="A4:E4"/>
    <mergeCell ref="F4:M4"/>
    <mergeCell ref="B5:D5"/>
    <mergeCell ref="E5:G5"/>
    <mergeCell ref="H5:J5"/>
    <mergeCell ref="K5:M5"/>
    <mergeCell ref="N5:O5"/>
  </mergeCells>
  <phoneticPr fontId="1" type="noConversion"/>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DAF6-3C2C-4B2D-BB6B-D8AF468B4D15}">
  <dimension ref="A1:I96"/>
  <sheetViews>
    <sheetView workbookViewId="0">
      <selection activeCell="F75" sqref="F75"/>
    </sheetView>
  </sheetViews>
  <sheetFormatPr defaultRowHeight="15.75" x14ac:dyDescent="0.25"/>
  <cols>
    <col min="1" max="1" width="15.7109375" style="59" customWidth="1"/>
    <col min="2" max="6" width="15.7109375" style="2" customWidth="1"/>
    <col min="7" max="7" width="23.7109375" style="71" customWidth="1"/>
    <col min="8" max="8" width="23.7109375" style="2" customWidth="1"/>
    <col min="9" max="9" width="19.85546875" style="59" customWidth="1"/>
    <col min="10" max="16384" width="9.140625" style="2"/>
  </cols>
  <sheetData>
    <row r="1" spans="1:9" ht="21.95" customHeight="1" x14ac:dyDescent="0.25">
      <c r="A1" s="353" t="s">
        <v>37</v>
      </c>
      <c r="B1" s="354"/>
      <c r="C1" s="354"/>
      <c r="D1" s="354"/>
      <c r="E1" s="354"/>
      <c r="F1" s="354"/>
      <c r="G1" s="354"/>
      <c r="H1" s="354"/>
      <c r="I1" s="89"/>
    </row>
    <row r="2" spans="1:9" ht="21.95" customHeight="1" thickBot="1" x14ac:dyDescent="0.3">
      <c r="A2" s="355" t="str">
        <f>"公司名稱："&amp;會計報告封面!I6</f>
        <v>公司名稱：</v>
      </c>
      <c r="B2" s="355"/>
      <c r="C2" s="355"/>
      <c r="D2" s="355"/>
      <c r="E2" s="355"/>
      <c r="F2" s="355"/>
      <c r="G2" s="355"/>
      <c r="H2" s="355"/>
      <c r="I2" s="89" t="s">
        <v>38</v>
      </c>
    </row>
    <row r="3" spans="1:9" ht="48" thickBot="1" x14ac:dyDescent="0.3">
      <c r="A3" s="278" t="s">
        <v>41</v>
      </c>
      <c r="B3" s="279" t="s">
        <v>42</v>
      </c>
      <c r="C3" s="279" t="s">
        <v>43</v>
      </c>
      <c r="D3" s="279" t="s">
        <v>44</v>
      </c>
      <c r="E3" s="279" t="s">
        <v>45</v>
      </c>
      <c r="F3" s="279" t="s">
        <v>52</v>
      </c>
      <c r="G3" s="280" t="s">
        <v>53</v>
      </c>
      <c r="H3" s="279" t="s">
        <v>54</v>
      </c>
      <c r="I3" s="281" t="s">
        <v>40</v>
      </c>
    </row>
    <row r="4" spans="1:9" ht="20.100000000000001" customHeight="1" x14ac:dyDescent="0.25">
      <c r="A4" s="282" t="s">
        <v>196</v>
      </c>
      <c r="B4" s="361"/>
      <c r="C4" s="362"/>
      <c r="D4" s="362"/>
      <c r="E4" s="362"/>
      <c r="F4" s="362"/>
      <c r="G4" s="362"/>
      <c r="H4" s="362"/>
      <c r="I4" s="363"/>
    </row>
    <row r="5" spans="1:9" ht="20.100000000000001" customHeight="1" x14ac:dyDescent="0.25">
      <c r="A5" s="72" t="s">
        <v>50</v>
      </c>
      <c r="B5" s="111">
        <v>43500</v>
      </c>
      <c r="C5" s="111">
        <v>8000</v>
      </c>
      <c r="D5" s="111">
        <v>2000</v>
      </c>
      <c r="E5" s="120">
        <f>SUM(B5:D5)</f>
        <v>53500</v>
      </c>
      <c r="F5" s="119">
        <f>'工時記錄表-114'!AH5</f>
        <v>1</v>
      </c>
      <c r="G5" s="112">
        <v>45000</v>
      </c>
      <c r="H5" s="120">
        <f>ROUND(G5*F5,0)</f>
        <v>45000</v>
      </c>
      <c r="I5" s="73" t="s">
        <v>39</v>
      </c>
    </row>
    <row r="6" spans="1:9" ht="20.100000000000001" customHeight="1" x14ac:dyDescent="0.25">
      <c r="A6" s="72" t="s">
        <v>48</v>
      </c>
      <c r="B6" s="111">
        <v>42000</v>
      </c>
      <c r="C6" s="111">
        <v>8000</v>
      </c>
      <c r="D6" s="111">
        <v>0</v>
      </c>
      <c r="E6" s="120">
        <f>SUM(B6:D6)</f>
        <v>50000</v>
      </c>
      <c r="F6" s="119">
        <f>'工時記錄表-114'!AH6</f>
        <v>0.98863636363636365</v>
      </c>
      <c r="G6" s="112">
        <v>37500</v>
      </c>
      <c r="H6" s="120">
        <f t="shared" ref="H6:H9" si="0">ROUND(G6*F6,0)</f>
        <v>37074</v>
      </c>
      <c r="I6" s="73" t="s">
        <v>39</v>
      </c>
    </row>
    <row r="7" spans="1:9" ht="20.100000000000001" customHeight="1" x14ac:dyDescent="0.25">
      <c r="A7" s="72" t="s">
        <v>47</v>
      </c>
      <c r="B7" s="111">
        <v>39000</v>
      </c>
      <c r="C7" s="111">
        <v>3500</v>
      </c>
      <c r="D7" s="111">
        <v>0</v>
      </c>
      <c r="E7" s="120">
        <f>SUM(B7:D7)</f>
        <v>42500</v>
      </c>
      <c r="F7" s="119">
        <f>'工時記錄表-114'!AH7</f>
        <v>1</v>
      </c>
      <c r="G7" s="112">
        <v>35190</v>
      </c>
      <c r="H7" s="120">
        <f t="shared" si="0"/>
        <v>35190</v>
      </c>
      <c r="I7" s="73" t="s">
        <v>39</v>
      </c>
    </row>
    <row r="8" spans="1:9" ht="20.100000000000001" customHeight="1" x14ac:dyDescent="0.25">
      <c r="A8" s="72" t="s">
        <v>51</v>
      </c>
      <c r="B8" s="111">
        <v>40000</v>
      </c>
      <c r="C8" s="111">
        <v>0</v>
      </c>
      <c r="D8" s="111">
        <v>0</v>
      </c>
      <c r="E8" s="120">
        <f>SUM(B8:D8)</f>
        <v>40000</v>
      </c>
      <c r="F8" s="119">
        <f>'工時記錄表-114'!AH8</f>
        <v>0.8125</v>
      </c>
      <c r="G8" s="112">
        <v>35190</v>
      </c>
      <c r="H8" s="120">
        <f t="shared" si="0"/>
        <v>28592</v>
      </c>
      <c r="I8" s="73" t="s">
        <v>39</v>
      </c>
    </row>
    <row r="9" spans="1:9" ht="20.100000000000001" customHeight="1" x14ac:dyDescent="0.25">
      <c r="A9" s="72" t="s">
        <v>49</v>
      </c>
      <c r="B9" s="113">
        <v>39000</v>
      </c>
      <c r="C9" s="113">
        <v>0</v>
      </c>
      <c r="D9" s="113">
        <v>0</v>
      </c>
      <c r="E9" s="121">
        <f>SUM(B9:D9)</f>
        <v>39000</v>
      </c>
      <c r="F9" s="119">
        <f>'工時記錄表-114'!AH9</f>
        <v>0.81818181818181823</v>
      </c>
      <c r="G9" s="114">
        <v>35190</v>
      </c>
      <c r="H9" s="121">
        <f t="shared" si="0"/>
        <v>28792</v>
      </c>
      <c r="I9" s="73" t="s">
        <v>39</v>
      </c>
    </row>
    <row r="10" spans="1:9" ht="20.100000000000001" customHeight="1" thickBot="1" x14ac:dyDescent="0.3">
      <c r="A10" s="272" t="s">
        <v>14</v>
      </c>
      <c r="B10" s="115">
        <f>SUM(B5:B9)</f>
        <v>203500</v>
      </c>
      <c r="C10" s="115">
        <f>SUM(C5:C9)</f>
        <v>19500</v>
      </c>
      <c r="D10" s="115">
        <f>SUM(D5:D9)</f>
        <v>2000</v>
      </c>
      <c r="E10" s="115">
        <f>SUM(E5:E9)</f>
        <v>225000</v>
      </c>
      <c r="F10" s="116"/>
      <c r="G10" s="117"/>
      <c r="H10" s="115">
        <f>SUM(H5:H9)</f>
        <v>174648</v>
      </c>
      <c r="I10" s="77"/>
    </row>
    <row r="11" spans="1:9" ht="20.100000000000001" customHeight="1" x14ac:dyDescent="0.25">
      <c r="A11" s="282" t="s">
        <v>193</v>
      </c>
      <c r="B11" s="361"/>
      <c r="C11" s="362"/>
      <c r="D11" s="362"/>
      <c r="E11" s="362"/>
      <c r="F11" s="362"/>
      <c r="G11" s="362"/>
      <c r="H11" s="362"/>
      <c r="I11" s="363"/>
    </row>
    <row r="12" spans="1:9" ht="20.100000000000001" customHeight="1" x14ac:dyDescent="0.25">
      <c r="A12" s="72"/>
      <c r="B12" s="111"/>
      <c r="C12" s="111"/>
      <c r="D12" s="111"/>
      <c r="E12" s="120"/>
      <c r="F12" s="119">
        <f>'工時記錄表-114'!AH11</f>
        <v>0</v>
      </c>
      <c r="G12" s="112"/>
      <c r="H12" s="120"/>
      <c r="I12" s="73"/>
    </row>
    <row r="13" spans="1:9" ht="20.100000000000001" customHeight="1" x14ac:dyDescent="0.25">
      <c r="A13" s="72"/>
      <c r="B13" s="111"/>
      <c r="C13" s="111"/>
      <c r="D13" s="111"/>
      <c r="E13" s="120"/>
      <c r="F13" s="119">
        <f>'工時記錄表-114'!AH12</f>
        <v>0</v>
      </c>
      <c r="G13" s="112"/>
      <c r="H13" s="120"/>
      <c r="I13" s="73"/>
    </row>
    <row r="14" spans="1:9" ht="20.100000000000001" customHeight="1" x14ac:dyDescent="0.25">
      <c r="A14" s="72"/>
      <c r="B14" s="111"/>
      <c r="C14" s="111"/>
      <c r="D14" s="111"/>
      <c r="E14" s="120"/>
      <c r="F14" s="119">
        <f>'工時記錄表-114'!AH13</f>
        <v>0</v>
      </c>
      <c r="G14" s="112"/>
      <c r="H14" s="120"/>
      <c r="I14" s="73"/>
    </row>
    <row r="15" spans="1:9" ht="20.100000000000001" customHeight="1" x14ac:dyDescent="0.25">
      <c r="A15" s="72"/>
      <c r="B15" s="111"/>
      <c r="C15" s="111"/>
      <c r="D15" s="111"/>
      <c r="E15" s="120"/>
      <c r="F15" s="119">
        <f>'工時記錄表-114'!AH14</f>
        <v>0</v>
      </c>
      <c r="G15" s="112"/>
      <c r="H15" s="120"/>
      <c r="I15" s="73"/>
    </row>
    <row r="16" spans="1:9" ht="20.100000000000001" customHeight="1" x14ac:dyDescent="0.25">
      <c r="A16" s="72"/>
      <c r="B16" s="113"/>
      <c r="C16" s="113"/>
      <c r="D16" s="113"/>
      <c r="E16" s="121"/>
      <c r="F16" s="119">
        <f>'工時記錄表-114'!AH15</f>
        <v>0</v>
      </c>
      <c r="G16" s="114"/>
      <c r="H16" s="121"/>
      <c r="I16" s="73"/>
    </row>
    <row r="17" spans="1:9" ht="20.100000000000001" customHeight="1" thickBot="1" x14ac:dyDescent="0.3">
      <c r="A17" s="272" t="s">
        <v>14</v>
      </c>
      <c r="B17" s="115">
        <f>SUM(B12:B16)</f>
        <v>0</v>
      </c>
      <c r="C17" s="115">
        <f>SUM(C12:C16)</f>
        <v>0</v>
      </c>
      <c r="D17" s="115">
        <f>SUM(D12:D16)</f>
        <v>0</v>
      </c>
      <c r="E17" s="115">
        <f>SUM(E12:E16)</f>
        <v>0</v>
      </c>
      <c r="F17" s="116"/>
      <c r="G17" s="117"/>
      <c r="H17" s="115">
        <f>SUM(H12:H16)</f>
        <v>0</v>
      </c>
      <c r="I17" s="77"/>
    </row>
    <row r="18" spans="1:9" ht="20.100000000000001" customHeight="1" x14ac:dyDescent="0.25">
      <c r="A18" s="282" t="s">
        <v>194</v>
      </c>
      <c r="B18" s="358"/>
      <c r="C18" s="359"/>
      <c r="D18" s="359"/>
      <c r="E18" s="359"/>
      <c r="F18" s="359"/>
      <c r="G18" s="359"/>
      <c r="H18" s="359"/>
      <c r="I18" s="360"/>
    </row>
    <row r="19" spans="1:9" ht="20.100000000000001" customHeight="1" x14ac:dyDescent="0.25">
      <c r="A19" s="72"/>
      <c r="B19" s="111"/>
      <c r="C19" s="111"/>
      <c r="D19" s="111"/>
      <c r="E19" s="120">
        <f>SUM(B19:D19)</f>
        <v>0</v>
      </c>
      <c r="F19" s="119">
        <f>'工時記錄表-114'!AH17</f>
        <v>0</v>
      </c>
      <c r="G19" s="112"/>
      <c r="H19" s="120">
        <f>ROUND(G19*F19,0)</f>
        <v>0</v>
      </c>
      <c r="I19" s="73"/>
    </row>
    <row r="20" spans="1:9" ht="20.100000000000001" customHeight="1" x14ac:dyDescent="0.25">
      <c r="A20" s="72"/>
      <c r="B20" s="111"/>
      <c r="C20" s="111"/>
      <c r="D20" s="111"/>
      <c r="E20" s="120">
        <f>SUM(B20:D20)</f>
        <v>0</v>
      </c>
      <c r="F20" s="119">
        <f>'工時記錄表-114'!AH18</f>
        <v>0</v>
      </c>
      <c r="G20" s="112"/>
      <c r="H20" s="120">
        <f t="shared" ref="H20:H23" si="1">ROUND(G20*F20,0)</f>
        <v>0</v>
      </c>
      <c r="I20" s="73"/>
    </row>
    <row r="21" spans="1:9" ht="20.100000000000001" customHeight="1" x14ac:dyDescent="0.25">
      <c r="A21" s="72"/>
      <c r="B21" s="111"/>
      <c r="C21" s="111"/>
      <c r="D21" s="111"/>
      <c r="E21" s="120">
        <f>SUM(B21:D21)</f>
        <v>0</v>
      </c>
      <c r="F21" s="119">
        <f>'工時記錄表-114'!AH19</f>
        <v>0</v>
      </c>
      <c r="G21" s="112"/>
      <c r="H21" s="120">
        <f t="shared" si="1"/>
        <v>0</v>
      </c>
      <c r="I21" s="73"/>
    </row>
    <row r="22" spans="1:9" ht="20.100000000000001" customHeight="1" x14ac:dyDescent="0.25">
      <c r="A22" s="72"/>
      <c r="B22" s="111"/>
      <c r="C22" s="111"/>
      <c r="D22" s="111"/>
      <c r="E22" s="120"/>
      <c r="F22" s="119">
        <f>'工時記錄表-114'!AH20</f>
        <v>0</v>
      </c>
      <c r="G22" s="112"/>
      <c r="H22" s="120">
        <f t="shared" si="1"/>
        <v>0</v>
      </c>
      <c r="I22" s="73"/>
    </row>
    <row r="23" spans="1:9" ht="20.100000000000001" customHeight="1" x14ac:dyDescent="0.25">
      <c r="A23" s="72"/>
      <c r="B23" s="111"/>
      <c r="C23" s="111"/>
      <c r="D23" s="111"/>
      <c r="E23" s="120">
        <f>SUM(B23:D23)</f>
        <v>0</v>
      </c>
      <c r="F23" s="119">
        <f>'工時記錄表-114'!AH21</f>
        <v>0</v>
      </c>
      <c r="G23" s="112"/>
      <c r="H23" s="120">
        <f t="shared" si="1"/>
        <v>0</v>
      </c>
      <c r="I23" s="73"/>
    </row>
    <row r="24" spans="1:9" ht="20.100000000000001" customHeight="1" thickBot="1" x14ac:dyDescent="0.3">
      <c r="A24" s="272" t="s">
        <v>14</v>
      </c>
      <c r="B24" s="115">
        <f t="shared" ref="B24:E24" si="2">SUM(B19:B23)</f>
        <v>0</v>
      </c>
      <c r="C24" s="115">
        <f t="shared" si="2"/>
        <v>0</v>
      </c>
      <c r="D24" s="115">
        <f t="shared" si="2"/>
        <v>0</v>
      </c>
      <c r="E24" s="115">
        <f t="shared" si="2"/>
        <v>0</v>
      </c>
      <c r="F24" s="118"/>
      <c r="G24" s="117"/>
      <c r="H24" s="115">
        <f>SUM(H19:H23)</f>
        <v>0</v>
      </c>
      <c r="I24" s="77"/>
    </row>
    <row r="25" spans="1:9" ht="20.100000000000001" customHeight="1" x14ac:dyDescent="0.25">
      <c r="A25" s="282" t="s">
        <v>195</v>
      </c>
      <c r="B25" s="358"/>
      <c r="C25" s="359"/>
      <c r="D25" s="359"/>
      <c r="E25" s="359"/>
      <c r="F25" s="359"/>
      <c r="G25" s="359"/>
      <c r="H25" s="359"/>
      <c r="I25" s="360"/>
    </row>
    <row r="26" spans="1:9" ht="20.100000000000001" customHeight="1" x14ac:dyDescent="0.25">
      <c r="A26" s="72"/>
      <c r="B26" s="111"/>
      <c r="C26" s="111"/>
      <c r="D26" s="111"/>
      <c r="E26" s="120">
        <f>SUM(B26:D26)</f>
        <v>0</v>
      </c>
      <c r="F26" s="119">
        <f>'工時記錄表-114'!AH23</f>
        <v>0</v>
      </c>
      <c r="G26" s="112"/>
      <c r="H26" s="120">
        <f>ROUND(G26*F26,0)</f>
        <v>0</v>
      </c>
      <c r="I26" s="73"/>
    </row>
    <row r="27" spans="1:9" ht="20.100000000000001" customHeight="1" x14ac:dyDescent="0.25">
      <c r="A27" s="72"/>
      <c r="B27" s="111"/>
      <c r="C27" s="111"/>
      <c r="D27" s="111"/>
      <c r="E27" s="120">
        <f>SUM(B27:D27)</f>
        <v>0</v>
      </c>
      <c r="F27" s="119">
        <f>'工時記錄表-114'!AH24</f>
        <v>0</v>
      </c>
      <c r="G27" s="112"/>
      <c r="H27" s="120">
        <f t="shared" ref="H27:H30" si="3">ROUND(G27*F27,0)</f>
        <v>0</v>
      </c>
      <c r="I27" s="73"/>
    </row>
    <row r="28" spans="1:9" ht="20.100000000000001" customHeight="1" x14ac:dyDescent="0.25">
      <c r="A28" s="72"/>
      <c r="B28" s="111"/>
      <c r="C28" s="111"/>
      <c r="D28" s="111"/>
      <c r="E28" s="120">
        <f>SUM(B28:D28)</f>
        <v>0</v>
      </c>
      <c r="F28" s="119">
        <f>'工時記錄表-114'!AH25</f>
        <v>0</v>
      </c>
      <c r="G28" s="112"/>
      <c r="H28" s="120">
        <f t="shared" si="3"/>
        <v>0</v>
      </c>
      <c r="I28" s="73"/>
    </row>
    <row r="29" spans="1:9" ht="20.100000000000001" customHeight="1" x14ac:dyDescent="0.25">
      <c r="A29" s="72"/>
      <c r="B29" s="111"/>
      <c r="C29" s="111"/>
      <c r="D29" s="111"/>
      <c r="E29" s="120"/>
      <c r="F29" s="119">
        <f>'工時記錄表-114'!AH26</f>
        <v>0</v>
      </c>
      <c r="G29" s="112"/>
      <c r="H29" s="120">
        <f t="shared" si="3"/>
        <v>0</v>
      </c>
      <c r="I29" s="73"/>
    </row>
    <row r="30" spans="1:9" ht="20.100000000000001" customHeight="1" x14ac:dyDescent="0.25">
      <c r="A30" s="72"/>
      <c r="B30" s="111"/>
      <c r="C30" s="111"/>
      <c r="D30" s="111"/>
      <c r="E30" s="120">
        <f>SUM(B30:D30)</f>
        <v>0</v>
      </c>
      <c r="F30" s="119">
        <f>'工時記錄表-114'!AH27</f>
        <v>0</v>
      </c>
      <c r="G30" s="112"/>
      <c r="H30" s="120">
        <f t="shared" si="3"/>
        <v>0</v>
      </c>
      <c r="I30" s="73"/>
    </row>
    <row r="31" spans="1:9" ht="20.100000000000001" customHeight="1" thickBot="1" x14ac:dyDescent="0.3">
      <c r="A31" s="272" t="s">
        <v>14</v>
      </c>
      <c r="B31" s="115">
        <f t="shared" ref="B31:E31" si="4">SUM(B26:B30)</f>
        <v>0</v>
      </c>
      <c r="C31" s="115">
        <f t="shared" si="4"/>
        <v>0</v>
      </c>
      <c r="D31" s="115">
        <f t="shared" si="4"/>
        <v>0</v>
      </c>
      <c r="E31" s="115">
        <f t="shared" si="4"/>
        <v>0</v>
      </c>
      <c r="F31" s="115"/>
      <c r="G31" s="117"/>
      <c r="H31" s="115">
        <f>SUM(H26:H30)</f>
        <v>0</v>
      </c>
      <c r="I31" s="77"/>
    </row>
    <row r="32" spans="1:9" ht="20.100000000000001" customHeight="1" x14ac:dyDescent="0.25">
      <c r="A32" s="282" t="s">
        <v>197</v>
      </c>
      <c r="B32" s="358"/>
      <c r="C32" s="359"/>
      <c r="D32" s="359"/>
      <c r="E32" s="359"/>
      <c r="F32" s="359"/>
      <c r="G32" s="359"/>
      <c r="H32" s="359"/>
      <c r="I32" s="360"/>
    </row>
    <row r="33" spans="1:9" ht="20.100000000000001" customHeight="1" x14ac:dyDescent="0.25">
      <c r="A33" s="72"/>
      <c r="B33" s="56"/>
      <c r="C33" s="56"/>
      <c r="D33" s="56"/>
      <c r="E33" s="57">
        <f>SUM(B33:D33)</f>
        <v>0</v>
      </c>
      <c r="F33" s="58">
        <f>'工時記錄表-115'!AH5</f>
        <v>1</v>
      </c>
      <c r="G33" s="112"/>
      <c r="H33" s="57">
        <f>ROUND(G33*F33,0)</f>
        <v>0</v>
      </c>
      <c r="I33" s="73"/>
    </row>
    <row r="34" spans="1:9" ht="20.100000000000001" customHeight="1" x14ac:dyDescent="0.25">
      <c r="A34" s="72"/>
      <c r="B34" s="56"/>
      <c r="C34" s="56"/>
      <c r="D34" s="56"/>
      <c r="E34" s="57">
        <f>SUM(B34:D34)</f>
        <v>0</v>
      </c>
      <c r="F34" s="58">
        <f>'工時記錄表-115'!AH6</f>
        <v>1</v>
      </c>
      <c r="G34" s="112"/>
      <c r="H34" s="57">
        <f t="shared" ref="H34:H37" si="5">ROUND(G34*F34,0)</f>
        <v>0</v>
      </c>
      <c r="I34" s="73"/>
    </row>
    <row r="35" spans="1:9" ht="20.100000000000001" customHeight="1" x14ac:dyDescent="0.25">
      <c r="A35" s="72"/>
      <c r="B35" s="56"/>
      <c r="C35" s="56"/>
      <c r="D35" s="56"/>
      <c r="E35" s="57">
        <f>SUM(B35:D35)</f>
        <v>0</v>
      </c>
      <c r="F35" s="58">
        <f>'工時記錄表-115'!AH7</f>
        <v>1</v>
      </c>
      <c r="G35" s="112"/>
      <c r="H35" s="57">
        <f t="shared" si="5"/>
        <v>0</v>
      </c>
      <c r="I35" s="73"/>
    </row>
    <row r="36" spans="1:9" ht="20.100000000000001" customHeight="1" x14ac:dyDescent="0.25">
      <c r="A36" s="72"/>
      <c r="B36" s="56"/>
      <c r="C36" s="56"/>
      <c r="D36" s="56"/>
      <c r="E36" s="57"/>
      <c r="F36" s="58">
        <f>'工時記錄表-115'!AH8</f>
        <v>1</v>
      </c>
      <c r="G36" s="112"/>
      <c r="H36" s="120">
        <f t="shared" si="5"/>
        <v>0</v>
      </c>
      <c r="I36" s="73"/>
    </row>
    <row r="37" spans="1:9" ht="20.100000000000001" customHeight="1" x14ac:dyDescent="0.25">
      <c r="A37" s="72"/>
      <c r="B37" s="56"/>
      <c r="C37" s="56"/>
      <c r="D37" s="56"/>
      <c r="E37" s="57">
        <f>SUM(B37:D37)</f>
        <v>0</v>
      </c>
      <c r="F37" s="58">
        <f>'工時記錄表-115'!AH9</f>
        <v>1</v>
      </c>
      <c r="G37" s="112"/>
      <c r="H37" s="57">
        <f t="shared" si="5"/>
        <v>0</v>
      </c>
      <c r="I37" s="73"/>
    </row>
    <row r="38" spans="1:9" ht="20.100000000000001" customHeight="1" thickBot="1" x14ac:dyDescent="0.3">
      <c r="A38" s="272" t="s">
        <v>14</v>
      </c>
      <c r="B38" s="75">
        <f t="shared" ref="B38:E38" si="6">SUM(B33:B37)</f>
        <v>0</v>
      </c>
      <c r="C38" s="75">
        <f t="shared" si="6"/>
        <v>0</v>
      </c>
      <c r="D38" s="75">
        <f t="shared" si="6"/>
        <v>0</v>
      </c>
      <c r="E38" s="75">
        <f t="shared" si="6"/>
        <v>0</v>
      </c>
      <c r="F38" s="75"/>
      <c r="G38" s="76"/>
      <c r="H38" s="75">
        <f>SUM(H33:H37)</f>
        <v>0</v>
      </c>
      <c r="I38" s="77"/>
    </row>
    <row r="39" spans="1:9" ht="20.100000000000001" customHeight="1" x14ac:dyDescent="0.25">
      <c r="A39" s="282" t="s">
        <v>198</v>
      </c>
      <c r="B39" s="358"/>
      <c r="C39" s="359"/>
      <c r="D39" s="359"/>
      <c r="E39" s="359"/>
      <c r="F39" s="359"/>
      <c r="G39" s="359"/>
      <c r="H39" s="359"/>
      <c r="I39" s="360"/>
    </row>
    <row r="40" spans="1:9" ht="20.100000000000001" customHeight="1" x14ac:dyDescent="0.25">
      <c r="A40" s="72"/>
      <c r="B40" s="56"/>
      <c r="C40" s="56"/>
      <c r="D40" s="56"/>
      <c r="E40" s="57">
        <f>SUM(B40:D40)</f>
        <v>0</v>
      </c>
      <c r="F40" s="58">
        <f>'工時記錄表-115'!AH11</f>
        <v>0</v>
      </c>
      <c r="G40" s="112"/>
      <c r="H40" s="57">
        <f>ROUND(G40*F40,0)</f>
        <v>0</v>
      </c>
      <c r="I40" s="73"/>
    </row>
    <row r="41" spans="1:9" ht="20.100000000000001" customHeight="1" x14ac:dyDescent="0.25">
      <c r="A41" s="72"/>
      <c r="B41" s="56"/>
      <c r="C41" s="56"/>
      <c r="D41" s="56"/>
      <c r="E41" s="57">
        <f>SUM(B41:D41)</f>
        <v>0</v>
      </c>
      <c r="F41" s="58">
        <f>'工時記錄表-115'!AH12</f>
        <v>0</v>
      </c>
      <c r="G41" s="112"/>
      <c r="H41" s="57">
        <f t="shared" ref="H41:H43" si="7">ROUND(G41*F41,0)</f>
        <v>0</v>
      </c>
      <c r="I41" s="73"/>
    </row>
    <row r="42" spans="1:9" ht="20.100000000000001" customHeight="1" x14ac:dyDescent="0.25">
      <c r="A42" s="72"/>
      <c r="B42" s="56"/>
      <c r="C42" s="56"/>
      <c r="D42" s="56"/>
      <c r="E42" s="57">
        <f>SUM(B42:D42)</f>
        <v>0</v>
      </c>
      <c r="F42" s="58">
        <f>'工時記錄表-115'!AH13</f>
        <v>0</v>
      </c>
      <c r="G42" s="112"/>
      <c r="H42" s="57">
        <f t="shared" si="7"/>
        <v>0</v>
      </c>
      <c r="I42" s="73"/>
    </row>
    <row r="43" spans="1:9" ht="20.100000000000001" customHeight="1" x14ac:dyDescent="0.25">
      <c r="A43" s="72"/>
      <c r="B43" s="56"/>
      <c r="C43" s="56"/>
      <c r="D43" s="56"/>
      <c r="E43" s="57"/>
      <c r="F43" s="58">
        <f>'工時記錄表-115'!AH14</f>
        <v>0</v>
      </c>
      <c r="G43" s="112"/>
      <c r="H43" s="120">
        <f t="shared" si="7"/>
        <v>0</v>
      </c>
      <c r="I43" s="73"/>
    </row>
    <row r="44" spans="1:9" ht="20.100000000000001" customHeight="1" x14ac:dyDescent="0.25">
      <c r="A44" s="72"/>
      <c r="B44" s="56"/>
      <c r="C44" s="56"/>
      <c r="D44" s="56"/>
      <c r="E44" s="57">
        <f>SUM(B44:D44)</f>
        <v>0</v>
      </c>
      <c r="F44" s="58">
        <f>'工時記錄表-115'!AH15</f>
        <v>0</v>
      </c>
      <c r="G44" s="112"/>
      <c r="H44" s="57">
        <f>ROUND(G44*F44,0)</f>
        <v>0</v>
      </c>
      <c r="I44" s="73"/>
    </row>
    <row r="45" spans="1:9" ht="20.100000000000001" customHeight="1" thickBot="1" x14ac:dyDescent="0.3">
      <c r="A45" s="272" t="s">
        <v>14</v>
      </c>
      <c r="B45" s="75">
        <f>SUM(B40:B44)</f>
        <v>0</v>
      </c>
      <c r="C45" s="75">
        <f t="shared" ref="C45:E45" si="8">SUM(C40:C44)</f>
        <v>0</v>
      </c>
      <c r="D45" s="75">
        <f t="shared" si="8"/>
        <v>0</v>
      </c>
      <c r="E45" s="75">
        <f t="shared" si="8"/>
        <v>0</v>
      </c>
      <c r="F45" s="75"/>
      <c r="G45" s="76"/>
      <c r="H45" s="75">
        <f>SUM(H40:H44)</f>
        <v>0</v>
      </c>
      <c r="I45" s="77"/>
    </row>
    <row r="46" spans="1:9" ht="20.100000000000001" customHeight="1" x14ac:dyDescent="0.25">
      <c r="A46" s="282" t="s">
        <v>199</v>
      </c>
      <c r="B46" s="358"/>
      <c r="C46" s="359"/>
      <c r="D46" s="359"/>
      <c r="E46" s="359"/>
      <c r="F46" s="359"/>
      <c r="G46" s="359"/>
      <c r="H46" s="359"/>
      <c r="I46" s="360"/>
    </row>
    <row r="47" spans="1:9" ht="20.100000000000001" customHeight="1" x14ac:dyDescent="0.25">
      <c r="A47" s="72"/>
      <c r="B47" s="56"/>
      <c r="C47" s="56"/>
      <c r="D47" s="56"/>
      <c r="E47" s="57">
        <f>SUM(B47:D47)</f>
        <v>0</v>
      </c>
      <c r="F47" s="58">
        <f>'工時記錄表-115'!AH17</f>
        <v>0</v>
      </c>
      <c r="G47" s="112"/>
      <c r="H47" s="57">
        <f>ROUND(G47*F47,0)</f>
        <v>0</v>
      </c>
      <c r="I47" s="73"/>
    </row>
    <row r="48" spans="1:9" ht="20.100000000000001" customHeight="1" x14ac:dyDescent="0.25">
      <c r="A48" s="72"/>
      <c r="B48" s="56"/>
      <c r="C48" s="56"/>
      <c r="D48" s="56"/>
      <c r="E48" s="57">
        <f>SUM(B48:D48)</f>
        <v>0</v>
      </c>
      <c r="F48" s="58">
        <f>'工時記錄表-115'!AH18</f>
        <v>0</v>
      </c>
      <c r="G48" s="112"/>
      <c r="H48" s="57">
        <f t="shared" ref="H48:H51" si="9">ROUND(G48*F48,0)</f>
        <v>0</v>
      </c>
      <c r="I48" s="73"/>
    </row>
    <row r="49" spans="1:9" ht="20.100000000000001" customHeight="1" x14ac:dyDescent="0.25">
      <c r="A49" s="72"/>
      <c r="B49" s="56"/>
      <c r="C49" s="56"/>
      <c r="D49" s="56"/>
      <c r="E49" s="57">
        <f>SUM(B49:D49)</f>
        <v>0</v>
      </c>
      <c r="F49" s="58">
        <f>'工時記錄表-115'!AH19</f>
        <v>0</v>
      </c>
      <c r="G49" s="112"/>
      <c r="H49" s="57">
        <f t="shared" si="9"/>
        <v>0</v>
      </c>
      <c r="I49" s="73"/>
    </row>
    <row r="50" spans="1:9" ht="20.100000000000001" customHeight="1" x14ac:dyDescent="0.25">
      <c r="A50" s="72"/>
      <c r="B50" s="56"/>
      <c r="C50" s="56"/>
      <c r="D50" s="56"/>
      <c r="E50" s="57"/>
      <c r="F50" s="58">
        <f>'工時記錄表-115'!AH20</f>
        <v>0</v>
      </c>
      <c r="G50" s="112"/>
      <c r="H50" s="120">
        <f t="shared" si="9"/>
        <v>0</v>
      </c>
      <c r="I50" s="73"/>
    </row>
    <row r="51" spans="1:9" ht="20.100000000000001" customHeight="1" x14ac:dyDescent="0.25">
      <c r="A51" s="72"/>
      <c r="B51" s="56"/>
      <c r="C51" s="56"/>
      <c r="D51" s="56"/>
      <c r="E51" s="57">
        <f>SUM(B51:D51)</f>
        <v>0</v>
      </c>
      <c r="F51" s="58">
        <f>'工時記錄表-115'!AH21</f>
        <v>0</v>
      </c>
      <c r="G51" s="112"/>
      <c r="H51" s="57">
        <f t="shared" si="9"/>
        <v>0</v>
      </c>
      <c r="I51" s="73"/>
    </row>
    <row r="52" spans="1:9" ht="20.100000000000001" customHeight="1" thickBot="1" x14ac:dyDescent="0.3">
      <c r="A52" s="272" t="s">
        <v>14</v>
      </c>
      <c r="B52" s="75">
        <f>SUM(B47:B51)</f>
        <v>0</v>
      </c>
      <c r="C52" s="75">
        <f t="shared" ref="C52:E52" si="10">SUM(C47:C51)</f>
        <v>0</v>
      </c>
      <c r="D52" s="75">
        <f t="shared" si="10"/>
        <v>0</v>
      </c>
      <c r="E52" s="75">
        <f t="shared" si="10"/>
        <v>0</v>
      </c>
      <c r="F52" s="75"/>
      <c r="G52" s="76"/>
      <c r="H52" s="75">
        <f>SUM(H47:H51)</f>
        <v>0</v>
      </c>
      <c r="I52" s="77"/>
    </row>
    <row r="53" spans="1:9" ht="20.100000000000001" customHeight="1" x14ac:dyDescent="0.25">
      <c r="A53" s="282" t="s">
        <v>200</v>
      </c>
      <c r="B53" s="358"/>
      <c r="C53" s="359"/>
      <c r="D53" s="359"/>
      <c r="E53" s="359"/>
      <c r="F53" s="359"/>
      <c r="G53" s="359"/>
      <c r="H53" s="359"/>
      <c r="I53" s="360"/>
    </row>
    <row r="54" spans="1:9" ht="20.100000000000001" customHeight="1" x14ac:dyDescent="0.25">
      <c r="A54" s="72"/>
      <c r="B54" s="56"/>
      <c r="C54" s="56"/>
      <c r="D54" s="56"/>
      <c r="E54" s="57">
        <f>SUM(B54:D54)</f>
        <v>0</v>
      </c>
      <c r="F54" s="58">
        <f>'工時記錄表-115'!AH23</f>
        <v>0</v>
      </c>
      <c r="G54" s="112"/>
      <c r="H54" s="57">
        <f>ROUND(G54*F54,0)</f>
        <v>0</v>
      </c>
      <c r="I54" s="73"/>
    </row>
    <row r="55" spans="1:9" ht="20.100000000000001" customHeight="1" x14ac:dyDescent="0.25">
      <c r="A55" s="72"/>
      <c r="B55" s="56"/>
      <c r="C55" s="56"/>
      <c r="D55" s="56"/>
      <c r="E55" s="57">
        <f>SUM(B55:D55)</f>
        <v>0</v>
      </c>
      <c r="F55" s="58">
        <f>'工時記錄表-115'!AH24</f>
        <v>0</v>
      </c>
      <c r="G55" s="112"/>
      <c r="H55" s="57">
        <f t="shared" ref="H55:H58" si="11">ROUND(G55*F55,0)</f>
        <v>0</v>
      </c>
      <c r="I55" s="73"/>
    </row>
    <row r="56" spans="1:9" ht="20.100000000000001" customHeight="1" x14ac:dyDescent="0.25">
      <c r="A56" s="72"/>
      <c r="B56" s="56"/>
      <c r="C56" s="56"/>
      <c r="D56" s="56"/>
      <c r="E56" s="57"/>
      <c r="F56" s="58">
        <f>'工時記錄表-115'!AH25</f>
        <v>0</v>
      </c>
      <c r="G56" s="112"/>
      <c r="H56" s="120">
        <f t="shared" si="11"/>
        <v>0</v>
      </c>
      <c r="I56" s="73"/>
    </row>
    <row r="57" spans="1:9" ht="20.100000000000001" customHeight="1" x14ac:dyDescent="0.25">
      <c r="A57" s="72"/>
      <c r="B57" s="56"/>
      <c r="C57" s="56"/>
      <c r="D57" s="56"/>
      <c r="E57" s="57">
        <f>SUM(B57:D57)</f>
        <v>0</v>
      </c>
      <c r="F57" s="58">
        <f>'工時記錄表-115'!AH26</f>
        <v>0</v>
      </c>
      <c r="G57" s="112"/>
      <c r="H57" s="57">
        <f t="shared" si="11"/>
        <v>0</v>
      </c>
      <c r="I57" s="73"/>
    </row>
    <row r="58" spans="1:9" ht="20.100000000000001" customHeight="1" x14ac:dyDescent="0.25">
      <c r="A58" s="72"/>
      <c r="B58" s="56"/>
      <c r="C58" s="56"/>
      <c r="D58" s="56"/>
      <c r="E58" s="57">
        <f>SUM(B58:D58)</f>
        <v>0</v>
      </c>
      <c r="F58" s="58">
        <f>'工時記錄表-115'!AH27</f>
        <v>0</v>
      </c>
      <c r="G58" s="112"/>
      <c r="H58" s="57">
        <f t="shared" si="11"/>
        <v>0</v>
      </c>
      <c r="I58" s="73"/>
    </row>
    <row r="59" spans="1:9" ht="20.100000000000001" customHeight="1" thickBot="1" x14ac:dyDescent="0.3">
      <c r="A59" s="272" t="s">
        <v>14</v>
      </c>
      <c r="B59" s="75">
        <f t="shared" ref="B59:E59" si="12">SUM(B54:B58)</f>
        <v>0</v>
      </c>
      <c r="C59" s="75">
        <f t="shared" si="12"/>
        <v>0</v>
      </c>
      <c r="D59" s="75">
        <f t="shared" si="12"/>
        <v>0</v>
      </c>
      <c r="E59" s="75">
        <f t="shared" si="12"/>
        <v>0</v>
      </c>
      <c r="F59" s="75"/>
      <c r="G59" s="76"/>
      <c r="H59" s="75">
        <f>SUM(H54:H58)</f>
        <v>0</v>
      </c>
      <c r="I59" s="77"/>
    </row>
    <row r="60" spans="1:9" ht="20.100000000000001" customHeight="1" x14ac:dyDescent="0.25">
      <c r="A60" s="282" t="s">
        <v>201</v>
      </c>
      <c r="B60" s="358"/>
      <c r="C60" s="359"/>
      <c r="D60" s="359"/>
      <c r="E60" s="359"/>
      <c r="F60" s="359"/>
      <c r="G60" s="359"/>
      <c r="H60" s="359"/>
      <c r="I60" s="360"/>
    </row>
    <row r="61" spans="1:9" ht="20.100000000000001" customHeight="1" x14ac:dyDescent="0.25">
      <c r="A61" s="72"/>
      <c r="B61" s="56"/>
      <c r="C61" s="56"/>
      <c r="D61" s="56"/>
      <c r="E61" s="57">
        <f>SUM(B61:D61)</f>
        <v>0</v>
      </c>
      <c r="F61" s="58">
        <f>'工時記錄表-115'!AH29</f>
        <v>0</v>
      </c>
      <c r="G61" s="112"/>
      <c r="H61" s="57">
        <f>ROUND(G61*F61,0)</f>
        <v>0</v>
      </c>
      <c r="I61" s="73"/>
    </row>
    <row r="62" spans="1:9" ht="20.100000000000001" customHeight="1" x14ac:dyDescent="0.25">
      <c r="A62" s="72"/>
      <c r="B62" s="56"/>
      <c r="C62" s="56"/>
      <c r="D62" s="56"/>
      <c r="E62" s="57"/>
      <c r="F62" s="58">
        <f>'工時記錄表-115'!AH30</f>
        <v>0</v>
      </c>
      <c r="G62" s="112"/>
      <c r="H62" s="120">
        <f t="shared" ref="H62" si="13">ROUND(G62*F62,0)</f>
        <v>0</v>
      </c>
      <c r="I62" s="73"/>
    </row>
    <row r="63" spans="1:9" ht="20.100000000000001" customHeight="1" x14ac:dyDescent="0.25">
      <c r="A63" s="72"/>
      <c r="B63" s="56"/>
      <c r="C63" s="56"/>
      <c r="D63" s="56"/>
      <c r="E63" s="57">
        <f>SUM(B63:D63)</f>
        <v>0</v>
      </c>
      <c r="F63" s="58">
        <f>'工時記錄表-115'!AH31</f>
        <v>0</v>
      </c>
      <c r="G63" s="112"/>
      <c r="H63" s="57">
        <f t="shared" ref="H63:H65" si="14">ROUND(G63*F63,0)</f>
        <v>0</v>
      </c>
      <c r="I63" s="73"/>
    </row>
    <row r="64" spans="1:9" ht="20.100000000000001" customHeight="1" x14ac:dyDescent="0.25">
      <c r="A64" s="72"/>
      <c r="B64" s="56"/>
      <c r="C64" s="56"/>
      <c r="D64" s="56"/>
      <c r="E64" s="57">
        <f>SUM(B64:D64)</f>
        <v>0</v>
      </c>
      <c r="F64" s="58">
        <f>'工時記錄表-115'!AH32</f>
        <v>0</v>
      </c>
      <c r="G64" s="112"/>
      <c r="H64" s="57">
        <f t="shared" si="14"/>
        <v>0</v>
      </c>
      <c r="I64" s="73"/>
    </row>
    <row r="65" spans="1:9" ht="20.100000000000001" customHeight="1" x14ac:dyDescent="0.25">
      <c r="A65" s="72"/>
      <c r="B65" s="56"/>
      <c r="C65" s="56"/>
      <c r="D65" s="56"/>
      <c r="E65" s="57">
        <f>SUM(B65:D65)</f>
        <v>0</v>
      </c>
      <c r="F65" s="58">
        <f>'工時記錄表-115'!AH33</f>
        <v>0</v>
      </c>
      <c r="G65" s="112"/>
      <c r="H65" s="57">
        <f t="shared" si="14"/>
        <v>0</v>
      </c>
      <c r="I65" s="73"/>
    </row>
    <row r="66" spans="1:9" ht="20.100000000000001" customHeight="1" thickBot="1" x14ac:dyDescent="0.3">
      <c r="A66" s="272" t="s">
        <v>14</v>
      </c>
      <c r="B66" s="75">
        <f t="shared" ref="B66:E66" si="15">SUM(B61:B65)</f>
        <v>0</v>
      </c>
      <c r="C66" s="75">
        <f t="shared" si="15"/>
        <v>0</v>
      </c>
      <c r="D66" s="75">
        <f t="shared" si="15"/>
        <v>0</v>
      </c>
      <c r="E66" s="75">
        <f t="shared" si="15"/>
        <v>0</v>
      </c>
      <c r="F66" s="75"/>
      <c r="G66" s="76"/>
      <c r="H66" s="75">
        <f>SUM(H61:H65)</f>
        <v>0</v>
      </c>
      <c r="I66" s="77"/>
    </row>
    <row r="67" spans="1:9" ht="20.100000000000001" customHeight="1" x14ac:dyDescent="0.25">
      <c r="A67" s="282" t="s">
        <v>202</v>
      </c>
      <c r="B67" s="358"/>
      <c r="C67" s="359"/>
      <c r="D67" s="359"/>
      <c r="E67" s="359"/>
      <c r="F67" s="359"/>
      <c r="G67" s="359"/>
      <c r="H67" s="359"/>
      <c r="I67" s="360"/>
    </row>
    <row r="68" spans="1:9" ht="20.100000000000001" customHeight="1" x14ac:dyDescent="0.25">
      <c r="A68" s="72"/>
      <c r="B68" s="56"/>
      <c r="C68" s="56"/>
      <c r="D68" s="56"/>
      <c r="E68" s="57">
        <f>SUM(B68:D68)</f>
        <v>0</v>
      </c>
      <c r="F68" s="58">
        <f>'工時記錄表-115'!AH35</f>
        <v>0</v>
      </c>
      <c r="G68" s="112"/>
      <c r="H68" s="57">
        <f>ROUND(G68*F68,0)</f>
        <v>0</v>
      </c>
      <c r="I68" s="73"/>
    </row>
    <row r="69" spans="1:9" ht="20.100000000000001" customHeight="1" x14ac:dyDescent="0.25">
      <c r="A69" s="72"/>
      <c r="B69" s="56"/>
      <c r="C69" s="56"/>
      <c r="D69" s="56"/>
      <c r="E69" s="57">
        <f>SUM(B69:D69)</f>
        <v>0</v>
      </c>
      <c r="F69" s="58">
        <f>'工時記錄表-115'!AH36</f>
        <v>0</v>
      </c>
      <c r="G69" s="112"/>
      <c r="H69" s="57">
        <f t="shared" ref="H69:H72" si="16">ROUND(G69*F69,0)</f>
        <v>0</v>
      </c>
      <c r="I69" s="73"/>
    </row>
    <row r="70" spans="1:9" ht="20.100000000000001" customHeight="1" x14ac:dyDescent="0.25">
      <c r="A70" s="72"/>
      <c r="B70" s="56"/>
      <c r="C70" s="56"/>
      <c r="D70" s="56"/>
      <c r="E70" s="57"/>
      <c r="F70" s="58">
        <f>'工時記錄表-115'!AH37</f>
        <v>0</v>
      </c>
      <c r="G70" s="112"/>
      <c r="H70" s="57">
        <f t="shared" si="16"/>
        <v>0</v>
      </c>
      <c r="I70" s="73"/>
    </row>
    <row r="71" spans="1:9" ht="20.100000000000001" customHeight="1" x14ac:dyDescent="0.25">
      <c r="A71" s="72"/>
      <c r="B71" s="56"/>
      <c r="C71" s="56"/>
      <c r="D71" s="56"/>
      <c r="E71" s="57">
        <f>SUM(B71:D71)</f>
        <v>0</v>
      </c>
      <c r="F71" s="58">
        <f>'工時記錄表-115'!AH38</f>
        <v>0</v>
      </c>
      <c r="G71" s="112"/>
      <c r="H71" s="57">
        <f t="shared" si="16"/>
        <v>0</v>
      </c>
      <c r="I71" s="73"/>
    </row>
    <row r="72" spans="1:9" ht="20.100000000000001" customHeight="1" x14ac:dyDescent="0.25">
      <c r="A72" s="72"/>
      <c r="B72" s="56"/>
      <c r="C72" s="56"/>
      <c r="D72" s="56"/>
      <c r="E72" s="57">
        <f>SUM(B72:D72)</f>
        <v>0</v>
      </c>
      <c r="F72" s="58">
        <f>'工時記錄表-115'!AH39</f>
        <v>0</v>
      </c>
      <c r="G72" s="112"/>
      <c r="H72" s="57">
        <f t="shared" si="16"/>
        <v>0</v>
      </c>
      <c r="I72" s="73"/>
    </row>
    <row r="73" spans="1:9" ht="20.100000000000001" customHeight="1" thickBot="1" x14ac:dyDescent="0.3">
      <c r="A73" s="272" t="s">
        <v>14</v>
      </c>
      <c r="B73" s="75">
        <f>SUM(B68:B72)</f>
        <v>0</v>
      </c>
      <c r="C73" s="75">
        <f t="shared" ref="C73:E73" si="17">SUM(C68:C72)</f>
        <v>0</v>
      </c>
      <c r="D73" s="75">
        <f t="shared" si="17"/>
        <v>0</v>
      </c>
      <c r="E73" s="75">
        <f t="shared" si="17"/>
        <v>0</v>
      </c>
      <c r="F73" s="75"/>
      <c r="G73" s="76"/>
      <c r="H73" s="75">
        <f>SUM(H68:H72)</f>
        <v>0</v>
      </c>
      <c r="I73" s="77"/>
    </row>
    <row r="74" spans="1:9" ht="20.100000000000001" customHeight="1" x14ac:dyDescent="0.25">
      <c r="A74" s="282" t="s">
        <v>203</v>
      </c>
      <c r="B74" s="358"/>
      <c r="C74" s="359"/>
      <c r="D74" s="359"/>
      <c r="E74" s="359"/>
      <c r="F74" s="359"/>
      <c r="G74" s="359"/>
      <c r="H74" s="359"/>
      <c r="I74" s="360"/>
    </row>
    <row r="75" spans="1:9" ht="20.100000000000001" customHeight="1" x14ac:dyDescent="0.25">
      <c r="A75" s="72"/>
      <c r="B75" s="56"/>
      <c r="C75" s="56"/>
      <c r="D75" s="56"/>
      <c r="E75" s="57">
        <f t="shared" ref="E75" si="18">SUM(E73)</f>
        <v>0</v>
      </c>
      <c r="F75" s="58">
        <f>'工時記錄表-115'!AH41</f>
        <v>0</v>
      </c>
      <c r="G75" s="112"/>
      <c r="H75" s="57">
        <f>ROUND(G75*F75,0)</f>
        <v>0</v>
      </c>
      <c r="I75" s="73"/>
    </row>
    <row r="76" spans="1:9" ht="20.100000000000001" customHeight="1" x14ac:dyDescent="0.25">
      <c r="A76" s="72"/>
      <c r="B76" s="56"/>
      <c r="C76" s="56"/>
      <c r="D76" s="56"/>
      <c r="E76" s="57">
        <f>SUM(B76:D76)</f>
        <v>0</v>
      </c>
      <c r="F76" s="58">
        <f>'工時記錄表-115'!AH42</f>
        <v>0</v>
      </c>
      <c r="G76" s="112"/>
      <c r="H76" s="57">
        <f t="shared" ref="H76:H79" si="19">ROUND(G76*F76,0)</f>
        <v>0</v>
      </c>
      <c r="I76" s="73"/>
    </row>
    <row r="77" spans="1:9" ht="20.100000000000001" customHeight="1" x14ac:dyDescent="0.25">
      <c r="A77" s="72"/>
      <c r="B77" s="56"/>
      <c r="C77" s="56"/>
      <c r="D77" s="56"/>
      <c r="E77" s="57"/>
      <c r="F77" s="58">
        <f>'工時記錄表-115'!AH43</f>
        <v>0</v>
      </c>
      <c r="G77" s="112"/>
      <c r="H77" s="57">
        <f t="shared" si="19"/>
        <v>0</v>
      </c>
      <c r="I77" s="73"/>
    </row>
    <row r="78" spans="1:9" ht="20.100000000000001" customHeight="1" x14ac:dyDescent="0.25">
      <c r="A78" s="72"/>
      <c r="B78" s="56"/>
      <c r="C78" s="56"/>
      <c r="D78" s="56"/>
      <c r="E78" s="57">
        <f>SUM(B78:D78)</f>
        <v>0</v>
      </c>
      <c r="F78" s="58">
        <f>'工時記錄表-115'!AH44</f>
        <v>0</v>
      </c>
      <c r="G78" s="112"/>
      <c r="H78" s="57">
        <f t="shared" si="19"/>
        <v>0</v>
      </c>
      <c r="I78" s="73"/>
    </row>
    <row r="79" spans="1:9" ht="20.100000000000001" customHeight="1" x14ac:dyDescent="0.25">
      <c r="A79" s="72"/>
      <c r="B79" s="56"/>
      <c r="C79" s="56"/>
      <c r="D79" s="56"/>
      <c r="E79" s="57">
        <f>SUM(B79:D79)</f>
        <v>0</v>
      </c>
      <c r="F79" s="58">
        <f>'工時記錄表-115'!AH45</f>
        <v>0</v>
      </c>
      <c r="G79" s="112"/>
      <c r="H79" s="57">
        <f t="shared" si="19"/>
        <v>0</v>
      </c>
      <c r="I79" s="73"/>
    </row>
    <row r="80" spans="1:9" ht="20.100000000000001" customHeight="1" thickBot="1" x14ac:dyDescent="0.3">
      <c r="A80" s="272" t="s">
        <v>14</v>
      </c>
      <c r="B80" s="75">
        <f>SUM(B75:B79)</f>
        <v>0</v>
      </c>
      <c r="C80" s="75">
        <f t="shared" ref="C80:D80" si="20">SUM(C61:C65)</f>
        <v>0</v>
      </c>
      <c r="D80" s="75">
        <f t="shared" si="20"/>
        <v>0</v>
      </c>
      <c r="E80" s="115">
        <f>SUM(E75:E79)</f>
        <v>0</v>
      </c>
      <c r="F80" s="118"/>
      <c r="G80" s="76"/>
      <c r="H80" s="75">
        <f>SUM(H75:H79)</f>
        <v>0</v>
      </c>
      <c r="I80" s="77"/>
    </row>
    <row r="81" spans="1:9" ht="20.100000000000001" customHeight="1" x14ac:dyDescent="0.25">
      <c r="A81" s="282" t="s">
        <v>204</v>
      </c>
      <c r="B81" s="358"/>
      <c r="C81" s="359"/>
      <c r="D81" s="359"/>
      <c r="E81" s="359"/>
      <c r="F81" s="359"/>
      <c r="G81" s="359"/>
      <c r="H81" s="359"/>
      <c r="I81" s="360"/>
    </row>
    <row r="82" spans="1:9" ht="20.100000000000001" customHeight="1" x14ac:dyDescent="0.25">
      <c r="A82" s="72"/>
      <c r="B82" s="56"/>
      <c r="C82" s="56"/>
      <c r="D82" s="56"/>
      <c r="E82" s="57">
        <v>0</v>
      </c>
      <c r="F82" s="58">
        <f>'工時記錄表-115'!AH47</f>
        <v>0</v>
      </c>
      <c r="G82" s="112"/>
      <c r="H82" s="120">
        <f t="shared" ref="H82:H86" si="21">ROUND(G82*F82,0)</f>
        <v>0</v>
      </c>
      <c r="I82" s="73"/>
    </row>
    <row r="83" spans="1:9" ht="20.100000000000001" customHeight="1" x14ac:dyDescent="0.25">
      <c r="A83" s="72"/>
      <c r="B83" s="56"/>
      <c r="C83" s="56"/>
      <c r="D83" s="56"/>
      <c r="E83" s="57"/>
      <c r="F83" s="58">
        <f>'工時記錄表-115'!AH48</f>
        <v>0</v>
      </c>
      <c r="G83" s="112"/>
      <c r="H83" s="120">
        <f t="shared" si="21"/>
        <v>0</v>
      </c>
      <c r="I83" s="73"/>
    </row>
    <row r="84" spans="1:9" ht="20.100000000000001" customHeight="1" x14ac:dyDescent="0.25">
      <c r="A84" s="72"/>
      <c r="B84" s="56"/>
      <c r="C84" s="56"/>
      <c r="D84" s="56"/>
      <c r="E84" s="57">
        <v>0</v>
      </c>
      <c r="F84" s="58">
        <f>'工時記錄表-115'!AH49</f>
        <v>0</v>
      </c>
      <c r="G84" s="112"/>
      <c r="H84" s="120">
        <f t="shared" si="21"/>
        <v>0</v>
      </c>
      <c r="I84" s="73"/>
    </row>
    <row r="85" spans="1:9" ht="20.100000000000001" customHeight="1" x14ac:dyDescent="0.25">
      <c r="A85" s="72"/>
      <c r="B85" s="56"/>
      <c r="C85" s="56"/>
      <c r="D85" s="56"/>
      <c r="E85" s="57">
        <v>0</v>
      </c>
      <c r="F85" s="58">
        <f>'工時記錄表-115'!AH50</f>
        <v>0</v>
      </c>
      <c r="G85" s="112"/>
      <c r="H85" s="120">
        <f t="shared" si="21"/>
        <v>0</v>
      </c>
      <c r="I85" s="73"/>
    </row>
    <row r="86" spans="1:9" ht="20.100000000000001" customHeight="1" x14ac:dyDescent="0.25">
      <c r="A86" s="72"/>
      <c r="B86" s="56"/>
      <c r="C86" s="56"/>
      <c r="D86" s="56"/>
      <c r="E86" s="57">
        <v>0</v>
      </c>
      <c r="F86" s="58">
        <f>'工時記錄表-115'!AH51</f>
        <v>0</v>
      </c>
      <c r="G86" s="112"/>
      <c r="H86" s="120">
        <f t="shared" si="21"/>
        <v>0</v>
      </c>
      <c r="I86" s="73"/>
    </row>
    <row r="87" spans="1:9" ht="20.100000000000001" customHeight="1" thickBot="1" x14ac:dyDescent="0.3">
      <c r="A87" s="272" t="s">
        <v>14</v>
      </c>
      <c r="B87" s="75">
        <f>SUM(B82:B86)</f>
        <v>0</v>
      </c>
      <c r="C87" s="75">
        <f t="shared" ref="C87:D87" si="22">SUM(C68:C72)</f>
        <v>0</v>
      </c>
      <c r="D87" s="75">
        <f t="shared" si="22"/>
        <v>0</v>
      </c>
      <c r="E87" s="115">
        <f>SUM(E82:E86)</f>
        <v>0</v>
      </c>
      <c r="F87" s="118"/>
      <c r="G87" s="117"/>
      <c r="H87" s="75">
        <f>SUM(H82:H86)</f>
        <v>0</v>
      </c>
      <c r="I87" s="77"/>
    </row>
    <row r="88" spans="1:9" ht="32.1" customHeight="1" thickBot="1" x14ac:dyDescent="0.3">
      <c r="A88" s="235" t="s">
        <v>125</v>
      </c>
      <c r="B88" s="79">
        <f>SUM(B10,B17,B24,B31,B38,B45,B52,B59,B66,B73,B80,B87)</f>
        <v>203500</v>
      </c>
      <c r="C88" s="79">
        <f t="shared" ref="C88:E88" si="23">SUM(C10,C17,C24,C31,C38,C45,C52,C59,C66,C73,C80,C87)</f>
        <v>19500</v>
      </c>
      <c r="D88" s="79">
        <f t="shared" si="23"/>
        <v>2000</v>
      </c>
      <c r="E88" s="79">
        <f t="shared" si="23"/>
        <v>225000</v>
      </c>
      <c r="F88" s="80"/>
      <c r="G88" s="81"/>
      <c r="H88" s="79" t="e">
        <f>SUM(H17,H24,H31,H38,H45,H52,H59,H66,H73,H80,H87,#REF!)</f>
        <v>#REF!</v>
      </c>
      <c r="I88" s="82"/>
    </row>
    <row r="89" spans="1:9" ht="86.25" customHeight="1" x14ac:dyDescent="0.25">
      <c r="A89" s="356" t="s">
        <v>182</v>
      </c>
      <c r="B89" s="357"/>
      <c r="C89" s="357"/>
      <c r="D89" s="357"/>
      <c r="E89" s="357"/>
      <c r="F89" s="357"/>
      <c r="G89" s="357"/>
      <c r="H89" s="357"/>
      <c r="I89" s="357"/>
    </row>
    <row r="90" spans="1:9" ht="20.100000000000001" customHeight="1" x14ac:dyDescent="0.25">
      <c r="A90" s="65"/>
      <c r="B90" s="65"/>
      <c r="C90" s="65"/>
      <c r="D90" s="65"/>
      <c r="E90" s="65"/>
      <c r="F90" s="65"/>
      <c r="G90" s="66"/>
      <c r="H90" s="65"/>
      <c r="I90" s="65"/>
    </row>
    <row r="91" spans="1:9" x14ac:dyDescent="0.25">
      <c r="A91" s="62"/>
      <c r="B91" s="62"/>
      <c r="C91" s="62"/>
      <c r="D91" s="62"/>
      <c r="E91" s="62"/>
      <c r="F91" s="62"/>
      <c r="G91" s="67"/>
      <c r="H91" s="62"/>
      <c r="I91" s="62"/>
    </row>
    <row r="92" spans="1:9" ht="20.100000000000001" customHeight="1" x14ac:dyDescent="0.25">
      <c r="A92" s="64"/>
      <c r="B92" s="64"/>
      <c r="C92" s="64"/>
      <c r="D92" s="64"/>
      <c r="E92" s="64"/>
      <c r="F92" s="64"/>
      <c r="G92" s="68"/>
      <c r="H92" s="64"/>
      <c r="I92" s="64"/>
    </row>
    <row r="93" spans="1:9" ht="20.100000000000001" customHeight="1" x14ac:dyDescent="0.25">
      <c r="A93" s="64"/>
      <c r="B93" s="64"/>
      <c r="C93" s="234"/>
      <c r="D93" s="64"/>
      <c r="E93" s="64"/>
      <c r="F93" s="64"/>
      <c r="G93" s="68"/>
      <c r="H93" s="64"/>
      <c r="I93" s="64"/>
    </row>
    <row r="94" spans="1:9" ht="20.100000000000001" customHeight="1" x14ac:dyDescent="0.25">
      <c r="A94" s="63"/>
      <c r="B94" s="63"/>
      <c r="C94" s="63"/>
      <c r="D94" s="63"/>
      <c r="E94" s="63"/>
      <c r="F94" s="63"/>
      <c r="G94" s="69"/>
      <c r="H94" s="63"/>
      <c r="I94" s="63"/>
    </row>
    <row r="95" spans="1:9" ht="20.100000000000001" customHeight="1" x14ac:dyDescent="0.25">
      <c r="A95" s="63"/>
      <c r="B95" s="63"/>
      <c r="C95" s="63"/>
      <c r="D95" s="63"/>
      <c r="E95" s="63"/>
      <c r="F95" s="63"/>
      <c r="G95" s="69"/>
      <c r="H95" s="63"/>
      <c r="I95" s="63"/>
    </row>
    <row r="96" spans="1:9" x14ac:dyDescent="0.25">
      <c r="A96" s="60"/>
      <c r="B96" s="61"/>
      <c r="C96" s="61"/>
      <c r="D96" s="61"/>
      <c r="E96" s="61"/>
      <c r="F96" s="61"/>
      <c r="G96" s="70"/>
      <c r="H96" s="61"/>
      <c r="I96" s="60"/>
    </row>
  </sheetData>
  <mergeCells count="15">
    <mergeCell ref="A1:H1"/>
    <mergeCell ref="A2:H2"/>
    <mergeCell ref="A89:I89"/>
    <mergeCell ref="B81:I81"/>
    <mergeCell ref="B74:I74"/>
    <mergeCell ref="B67:I67"/>
    <mergeCell ref="B60:I60"/>
    <mergeCell ref="B53:I53"/>
    <mergeCell ref="B46:I46"/>
    <mergeCell ref="B39:I39"/>
    <mergeCell ref="B32:I32"/>
    <mergeCell ref="B25:I25"/>
    <mergeCell ref="B18:I18"/>
    <mergeCell ref="B11:I11"/>
    <mergeCell ref="B4:I4"/>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26A9-935D-48F0-AC93-64D129253274}">
  <dimension ref="A1:N11"/>
  <sheetViews>
    <sheetView workbookViewId="0">
      <selection activeCell="J14" sqref="J14"/>
    </sheetView>
  </sheetViews>
  <sheetFormatPr defaultRowHeight="15.75" x14ac:dyDescent="0.25"/>
  <cols>
    <col min="1" max="1" width="11" style="131" bestFit="1" customWidth="1"/>
    <col min="2" max="13" width="14.7109375" customWidth="1"/>
    <col min="14" max="14" width="14.85546875" bestFit="1" customWidth="1"/>
  </cols>
  <sheetData>
    <row r="1" spans="1:14" ht="21.95" customHeight="1" x14ac:dyDescent="0.25">
      <c r="A1" s="364" t="s">
        <v>86</v>
      </c>
      <c r="B1" s="364"/>
      <c r="C1" s="364"/>
      <c r="D1" s="364"/>
      <c r="E1" s="364"/>
      <c r="F1" s="364"/>
      <c r="G1" s="364"/>
      <c r="H1" s="364"/>
      <c r="I1" s="364"/>
      <c r="J1" s="364"/>
      <c r="K1" s="364"/>
      <c r="L1" s="364"/>
      <c r="M1" s="364"/>
      <c r="N1" s="364"/>
    </row>
    <row r="2" spans="1:14" ht="21.95" customHeight="1" thickBot="1" x14ac:dyDescent="0.3">
      <c r="A2" s="366" t="str">
        <f>"公司名稱："&amp;會計報告封面!I6</f>
        <v>公司名稱：</v>
      </c>
      <c r="B2" s="366"/>
      <c r="C2" s="366"/>
      <c r="D2" s="366"/>
      <c r="E2" s="366"/>
      <c r="F2" s="366"/>
      <c r="G2" s="134"/>
      <c r="H2" s="134"/>
      <c r="I2" s="134"/>
      <c r="J2" s="134"/>
      <c r="K2" s="134"/>
      <c r="L2" s="134"/>
      <c r="M2" s="127"/>
      <c r="N2" s="132" t="s">
        <v>87</v>
      </c>
    </row>
    <row r="3" spans="1:14" ht="30" customHeight="1" x14ac:dyDescent="0.25">
      <c r="A3" s="275" t="s">
        <v>56</v>
      </c>
      <c r="B3" s="276" t="s">
        <v>67</v>
      </c>
      <c r="C3" s="276" t="s">
        <v>206</v>
      </c>
      <c r="D3" s="276" t="s">
        <v>207</v>
      </c>
      <c r="E3" s="276" t="s">
        <v>208</v>
      </c>
      <c r="F3" s="276" t="s">
        <v>205</v>
      </c>
      <c r="G3" s="276" t="s">
        <v>209</v>
      </c>
      <c r="H3" s="276" t="s">
        <v>210</v>
      </c>
      <c r="I3" s="276" t="s">
        <v>211</v>
      </c>
      <c r="J3" s="276" t="s">
        <v>212</v>
      </c>
      <c r="K3" s="276" t="s">
        <v>213</v>
      </c>
      <c r="L3" s="276" t="s">
        <v>214</v>
      </c>
      <c r="M3" s="276" t="s">
        <v>215</v>
      </c>
      <c r="N3" s="277" t="s">
        <v>90</v>
      </c>
    </row>
    <row r="4" spans="1:14" ht="30" customHeight="1" x14ac:dyDescent="0.25">
      <c r="A4" s="102" t="s">
        <v>47</v>
      </c>
      <c r="B4" s="128"/>
      <c r="C4" s="128"/>
      <c r="D4" s="128"/>
      <c r="E4" s="128"/>
      <c r="F4" s="128"/>
      <c r="G4" s="128"/>
      <c r="H4" s="128"/>
      <c r="I4" s="128"/>
      <c r="J4" s="128"/>
      <c r="K4" s="128"/>
      <c r="L4" s="128"/>
      <c r="M4" s="128"/>
      <c r="N4" s="133">
        <f>SUM(B4:M4)</f>
        <v>0</v>
      </c>
    </row>
    <row r="5" spans="1:14" ht="30" customHeight="1" x14ac:dyDescent="0.25">
      <c r="A5" s="102" t="s">
        <v>51</v>
      </c>
      <c r="B5" s="128"/>
      <c r="C5" s="128"/>
      <c r="D5" s="128"/>
      <c r="E5" s="128"/>
      <c r="F5" s="128"/>
      <c r="G5" s="128"/>
      <c r="H5" s="128"/>
      <c r="I5" s="128"/>
      <c r="J5" s="128"/>
      <c r="K5" s="128"/>
      <c r="L5" s="128"/>
      <c r="M5" s="128"/>
      <c r="N5" s="133">
        <f>SUM(B5:M5)</f>
        <v>0</v>
      </c>
    </row>
    <row r="6" spans="1:14" ht="30" customHeight="1" x14ac:dyDescent="0.25">
      <c r="A6" s="130"/>
      <c r="B6" s="128"/>
      <c r="C6" s="128"/>
      <c r="D6" s="128"/>
      <c r="E6" s="128"/>
      <c r="F6" s="128"/>
      <c r="G6" s="128"/>
      <c r="H6" s="128"/>
      <c r="I6" s="128"/>
      <c r="J6" s="128"/>
      <c r="K6" s="128"/>
      <c r="L6" s="128"/>
      <c r="M6" s="128"/>
      <c r="N6" s="133">
        <f>SUM(B6:M6)</f>
        <v>0</v>
      </c>
    </row>
    <row r="7" spans="1:14" ht="30" customHeight="1" x14ac:dyDescent="0.25">
      <c r="A7" s="130"/>
      <c r="B7" s="128"/>
      <c r="C7" s="128"/>
      <c r="D7" s="128"/>
      <c r="E7" s="128"/>
      <c r="F7" s="128"/>
      <c r="G7" s="128"/>
      <c r="H7" s="128"/>
      <c r="I7" s="128"/>
      <c r="J7" s="128"/>
      <c r="K7" s="128"/>
      <c r="L7" s="128"/>
      <c r="M7" s="128"/>
      <c r="N7" s="133">
        <f>SUM(B7:M7)</f>
        <v>0</v>
      </c>
    </row>
    <row r="8" spans="1:14" ht="30" customHeight="1" thickBot="1" x14ac:dyDescent="0.3">
      <c r="A8" s="273" t="s">
        <v>168</v>
      </c>
      <c r="B8" s="129">
        <f>SUM(B4:B7)</f>
        <v>0</v>
      </c>
      <c r="C8" s="129">
        <f>SUM(C4:C7)</f>
        <v>0</v>
      </c>
      <c r="D8" s="129">
        <f t="shared" ref="D8:N8" si="0">SUM(D4:D7)</f>
        <v>0</v>
      </c>
      <c r="E8" s="129">
        <f t="shared" si="0"/>
        <v>0</v>
      </c>
      <c r="F8" s="129">
        <f t="shared" si="0"/>
        <v>0</v>
      </c>
      <c r="G8" s="129">
        <f t="shared" si="0"/>
        <v>0</v>
      </c>
      <c r="H8" s="129">
        <f t="shared" si="0"/>
        <v>0</v>
      </c>
      <c r="I8" s="129">
        <f t="shared" si="0"/>
        <v>0</v>
      </c>
      <c r="J8" s="129">
        <f t="shared" si="0"/>
        <v>0</v>
      </c>
      <c r="K8" s="129">
        <f t="shared" si="0"/>
        <v>0</v>
      </c>
      <c r="L8" s="129">
        <f t="shared" si="0"/>
        <v>0</v>
      </c>
      <c r="M8" s="129">
        <f t="shared" si="0"/>
        <v>0</v>
      </c>
      <c r="N8" s="274">
        <f t="shared" si="0"/>
        <v>0</v>
      </c>
    </row>
    <row r="9" spans="1:14" ht="31.5" customHeight="1" x14ac:dyDescent="0.25">
      <c r="A9" s="365" t="s">
        <v>183</v>
      </c>
      <c r="B9" s="365"/>
      <c r="C9" s="365"/>
      <c r="D9" s="365"/>
      <c r="E9" s="365"/>
      <c r="F9" s="365"/>
      <c r="G9" s="365"/>
      <c r="H9" s="365"/>
      <c r="I9" s="365"/>
      <c r="J9" s="365"/>
      <c r="K9" s="365"/>
      <c r="L9" s="365"/>
      <c r="M9" s="365"/>
      <c r="N9" s="365"/>
    </row>
    <row r="10" spans="1:14" x14ac:dyDescent="0.25">
      <c r="A10" s="367" t="s">
        <v>88</v>
      </c>
      <c r="B10" s="367"/>
      <c r="C10" s="367"/>
      <c r="D10" s="367"/>
      <c r="E10" s="367"/>
      <c r="F10" s="367"/>
      <c r="G10" s="367"/>
      <c r="H10" s="367"/>
      <c r="I10" s="367"/>
      <c r="J10" s="367"/>
      <c r="K10" s="367"/>
      <c r="L10" s="367"/>
      <c r="M10" s="367"/>
      <c r="N10" s="367"/>
    </row>
    <row r="11" spans="1:14" x14ac:dyDescent="0.25">
      <c r="A11" s="367" t="s">
        <v>89</v>
      </c>
      <c r="B11" s="367"/>
      <c r="C11" s="367"/>
      <c r="D11" s="367"/>
      <c r="E11" s="367"/>
      <c r="F11" s="367"/>
      <c r="G11" s="367"/>
      <c r="H11" s="367"/>
      <c r="I11" s="367"/>
      <c r="J11" s="367"/>
      <c r="K11" s="367"/>
      <c r="L11" s="367"/>
      <c r="M11" s="367"/>
      <c r="N11" s="367"/>
    </row>
  </sheetData>
  <mergeCells count="5">
    <mergeCell ref="A1:N1"/>
    <mergeCell ref="A9:N9"/>
    <mergeCell ref="A2:F2"/>
    <mergeCell ref="A10:N10"/>
    <mergeCell ref="A11:N1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1325-580B-42F6-85D4-E9923D809E7E}">
  <dimension ref="A1:AI35"/>
  <sheetViews>
    <sheetView workbookViewId="0">
      <selection activeCell="V24" sqref="U24:V24"/>
    </sheetView>
  </sheetViews>
  <sheetFormatPr defaultRowHeight="15.75" x14ac:dyDescent="0.25"/>
  <cols>
    <col min="1" max="1" width="14.7109375" style="2" customWidth="1"/>
    <col min="2" max="32" width="4.7109375" style="59" customWidth="1"/>
    <col min="33" max="33" width="9.7109375" style="2" bestFit="1" customWidth="1"/>
    <col min="34" max="34" width="9.7109375" style="180" bestFit="1" customWidth="1"/>
    <col min="35" max="35" width="19.7109375" style="2" customWidth="1"/>
    <col min="36" max="16384" width="9.140625" style="2"/>
  </cols>
  <sheetData>
    <row r="1" spans="1:35" ht="24" customHeight="1" x14ac:dyDescent="0.25">
      <c r="A1" s="338" t="s">
        <v>58</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row>
    <row r="2" spans="1:35" ht="24" customHeight="1" thickBot="1" x14ac:dyDescent="0.3">
      <c r="A2" s="368" t="str">
        <f>"公司名稱："&amp;會計報告封面!I6</f>
        <v>公司名稱：</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row>
    <row r="3" spans="1:35" ht="35.1" customHeight="1" thickBot="1" x14ac:dyDescent="0.3">
      <c r="A3" s="283" t="s">
        <v>59</v>
      </c>
      <c r="B3" s="284">
        <v>1</v>
      </c>
      <c r="C3" s="284">
        <v>2</v>
      </c>
      <c r="D3" s="284">
        <v>3</v>
      </c>
      <c r="E3" s="284">
        <v>4</v>
      </c>
      <c r="F3" s="284">
        <v>5</v>
      </c>
      <c r="G3" s="285">
        <v>6</v>
      </c>
      <c r="H3" s="285">
        <v>7</v>
      </c>
      <c r="I3" s="285">
        <v>8</v>
      </c>
      <c r="J3" s="285">
        <v>9</v>
      </c>
      <c r="K3" s="285">
        <v>10</v>
      </c>
      <c r="L3" s="285">
        <v>11</v>
      </c>
      <c r="M3" s="285">
        <v>12</v>
      </c>
      <c r="N3" s="285">
        <v>13</v>
      </c>
      <c r="O3" s="285">
        <v>14</v>
      </c>
      <c r="P3" s="285">
        <v>15</v>
      </c>
      <c r="Q3" s="285">
        <v>16</v>
      </c>
      <c r="R3" s="285">
        <v>17</v>
      </c>
      <c r="S3" s="285">
        <v>18</v>
      </c>
      <c r="T3" s="285">
        <v>19</v>
      </c>
      <c r="U3" s="285">
        <v>20</v>
      </c>
      <c r="V3" s="285">
        <v>21</v>
      </c>
      <c r="W3" s="285">
        <v>22</v>
      </c>
      <c r="X3" s="285">
        <v>23</v>
      </c>
      <c r="Y3" s="285">
        <v>24</v>
      </c>
      <c r="Z3" s="285">
        <v>25</v>
      </c>
      <c r="AA3" s="285">
        <v>26</v>
      </c>
      <c r="AB3" s="285">
        <v>27</v>
      </c>
      <c r="AC3" s="285">
        <v>28</v>
      </c>
      <c r="AD3" s="285">
        <v>29</v>
      </c>
      <c r="AE3" s="285">
        <v>30</v>
      </c>
      <c r="AF3" s="285">
        <v>31</v>
      </c>
      <c r="AG3" s="284" t="s">
        <v>137</v>
      </c>
      <c r="AH3" s="286" t="s">
        <v>60</v>
      </c>
      <c r="AI3" s="287" t="s">
        <v>61</v>
      </c>
    </row>
    <row r="4" spans="1:35" ht="24" customHeight="1" x14ac:dyDescent="0.25">
      <c r="A4" s="233" t="s">
        <v>196</v>
      </c>
      <c r="B4" s="371"/>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3"/>
    </row>
    <row r="5" spans="1:35" ht="24" customHeight="1" x14ac:dyDescent="0.25">
      <c r="A5" s="93" t="s">
        <v>50</v>
      </c>
      <c r="B5" s="94"/>
      <c r="C5" s="86">
        <v>8</v>
      </c>
      <c r="D5" s="86">
        <v>8</v>
      </c>
      <c r="E5" s="86">
        <v>8</v>
      </c>
      <c r="F5" s="86">
        <v>8</v>
      </c>
      <c r="G5" s="56"/>
      <c r="H5" s="56">
        <v>8</v>
      </c>
      <c r="I5" s="56"/>
      <c r="J5" s="86">
        <v>8</v>
      </c>
      <c r="K5" s="86">
        <v>8</v>
      </c>
      <c r="L5" s="86">
        <v>8</v>
      </c>
      <c r="M5" s="86">
        <v>8</v>
      </c>
      <c r="N5" s="86"/>
      <c r="O5" s="56">
        <v>8</v>
      </c>
      <c r="P5" s="56"/>
      <c r="Q5" s="86">
        <v>8</v>
      </c>
      <c r="R5" s="86"/>
      <c r="S5" s="86">
        <v>8</v>
      </c>
      <c r="T5" s="86">
        <v>8</v>
      </c>
      <c r="U5" s="86"/>
      <c r="V5" s="56">
        <v>8</v>
      </c>
      <c r="W5" s="56"/>
      <c r="X5" s="86">
        <v>8</v>
      </c>
      <c r="Y5" s="86">
        <v>8</v>
      </c>
      <c r="Z5" s="86">
        <v>8</v>
      </c>
      <c r="AA5" s="86">
        <v>8</v>
      </c>
      <c r="AB5" s="86"/>
      <c r="AC5" s="56">
        <v>8</v>
      </c>
      <c r="AD5" s="56">
        <v>8</v>
      </c>
      <c r="AE5" s="95">
        <v>8</v>
      </c>
      <c r="AF5" s="94">
        <v>8</v>
      </c>
      <c r="AG5" s="90">
        <f>SUM(B5:AF5)</f>
        <v>176</v>
      </c>
      <c r="AH5" s="164">
        <f>AG5/176</f>
        <v>1</v>
      </c>
      <c r="AI5" s="168"/>
    </row>
    <row r="6" spans="1:35" ht="24" customHeight="1" x14ac:dyDescent="0.25">
      <c r="A6" s="93" t="s">
        <v>48</v>
      </c>
      <c r="B6" s="94"/>
      <c r="C6" s="86">
        <v>8</v>
      </c>
      <c r="D6" s="86">
        <v>8</v>
      </c>
      <c r="E6" s="86">
        <v>8</v>
      </c>
      <c r="F6" s="86">
        <v>8</v>
      </c>
      <c r="G6" s="56"/>
      <c r="H6" s="56">
        <v>8</v>
      </c>
      <c r="I6" s="56"/>
      <c r="J6" s="86">
        <v>8</v>
      </c>
      <c r="K6" s="86">
        <v>6</v>
      </c>
      <c r="L6" s="86">
        <v>8</v>
      </c>
      <c r="M6" s="86">
        <v>8</v>
      </c>
      <c r="N6" s="86"/>
      <c r="O6" s="56">
        <v>8</v>
      </c>
      <c r="P6" s="56"/>
      <c r="Q6" s="86">
        <v>8</v>
      </c>
      <c r="R6" s="86"/>
      <c r="S6" s="86">
        <v>8</v>
      </c>
      <c r="T6" s="86">
        <v>8</v>
      </c>
      <c r="U6" s="86"/>
      <c r="V6" s="56">
        <v>8</v>
      </c>
      <c r="W6" s="56"/>
      <c r="X6" s="86">
        <v>8</v>
      </c>
      <c r="Y6" s="86">
        <v>8</v>
      </c>
      <c r="Z6" s="86">
        <v>8</v>
      </c>
      <c r="AA6" s="86">
        <v>8</v>
      </c>
      <c r="AB6" s="86"/>
      <c r="AC6" s="56">
        <v>8</v>
      </c>
      <c r="AD6" s="56">
        <v>8</v>
      </c>
      <c r="AE6" s="96">
        <v>8</v>
      </c>
      <c r="AF6" s="94">
        <v>8</v>
      </c>
      <c r="AG6" s="90">
        <f t="shared" ref="AG6:AG9" si="0">SUM(B6:AF6)</f>
        <v>174</v>
      </c>
      <c r="AH6" s="164">
        <f t="shared" ref="AH6:AH9" si="1">AG6/176</f>
        <v>0.98863636363636365</v>
      </c>
      <c r="AI6" s="168"/>
    </row>
    <row r="7" spans="1:35" ht="24" customHeight="1" x14ac:dyDescent="0.25">
      <c r="A7" s="93" t="s">
        <v>47</v>
      </c>
      <c r="B7" s="94"/>
      <c r="C7" s="86">
        <v>8</v>
      </c>
      <c r="D7" s="86">
        <v>8</v>
      </c>
      <c r="E7" s="86">
        <v>8</v>
      </c>
      <c r="F7" s="86">
        <v>8</v>
      </c>
      <c r="G7" s="56"/>
      <c r="H7" s="56">
        <v>8</v>
      </c>
      <c r="I7" s="56"/>
      <c r="J7" s="86">
        <v>8</v>
      </c>
      <c r="K7" s="86">
        <v>8</v>
      </c>
      <c r="L7" s="86">
        <v>8</v>
      </c>
      <c r="M7" s="86">
        <v>8</v>
      </c>
      <c r="N7" s="86"/>
      <c r="O7" s="56">
        <v>8</v>
      </c>
      <c r="P7" s="56"/>
      <c r="Q7" s="86">
        <v>8</v>
      </c>
      <c r="R7" s="86"/>
      <c r="S7" s="86">
        <v>8</v>
      </c>
      <c r="T7" s="86">
        <v>8</v>
      </c>
      <c r="U7" s="86"/>
      <c r="V7" s="56">
        <v>8</v>
      </c>
      <c r="W7" s="56"/>
      <c r="X7" s="86">
        <v>8</v>
      </c>
      <c r="Y7" s="86">
        <v>8</v>
      </c>
      <c r="Z7" s="86">
        <v>8</v>
      </c>
      <c r="AA7" s="86">
        <v>8</v>
      </c>
      <c r="AB7" s="86"/>
      <c r="AC7" s="56">
        <v>8</v>
      </c>
      <c r="AD7" s="56">
        <v>8</v>
      </c>
      <c r="AE7" s="96">
        <v>8</v>
      </c>
      <c r="AF7" s="94">
        <v>8</v>
      </c>
      <c r="AG7" s="90">
        <f t="shared" si="0"/>
        <v>176</v>
      </c>
      <c r="AH7" s="164">
        <f t="shared" si="1"/>
        <v>1</v>
      </c>
      <c r="AI7" s="168"/>
    </row>
    <row r="8" spans="1:35" ht="24" customHeight="1" x14ac:dyDescent="0.25">
      <c r="A8" s="93" t="s">
        <v>51</v>
      </c>
      <c r="B8" s="94"/>
      <c r="C8" s="86">
        <v>8</v>
      </c>
      <c r="D8" s="86">
        <v>8</v>
      </c>
      <c r="E8" s="86">
        <v>8</v>
      </c>
      <c r="F8" s="86">
        <v>7</v>
      </c>
      <c r="G8" s="56"/>
      <c r="H8" s="56">
        <v>8</v>
      </c>
      <c r="I8" s="56"/>
      <c r="J8" s="86">
        <v>8</v>
      </c>
      <c r="K8" s="86">
        <v>8</v>
      </c>
      <c r="L8" s="86">
        <v>8</v>
      </c>
      <c r="M8" s="86">
        <v>8</v>
      </c>
      <c r="N8" s="86"/>
      <c r="O8" s="56">
        <v>8</v>
      </c>
      <c r="P8" s="56"/>
      <c r="Q8" s="86">
        <v>8</v>
      </c>
      <c r="R8" s="86"/>
      <c r="S8" s="86">
        <v>8</v>
      </c>
      <c r="T8" s="86">
        <v>8</v>
      </c>
      <c r="U8" s="86"/>
      <c r="V8" s="56">
        <v>8</v>
      </c>
      <c r="W8" s="56"/>
      <c r="X8" s="86">
        <v>8</v>
      </c>
      <c r="Y8" s="86">
        <v>8</v>
      </c>
      <c r="Z8" s="86">
        <v>8</v>
      </c>
      <c r="AA8" s="86">
        <v>8</v>
      </c>
      <c r="AB8" s="86"/>
      <c r="AC8" s="56"/>
      <c r="AD8" s="56"/>
      <c r="AE8" s="96"/>
      <c r="AF8" s="94"/>
      <c r="AG8" s="90">
        <f t="shared" si="0"/>
        <v>143</v>
      </c>
      <c r="AH8" s="164">
        <f t="shared" si="1"/>
        <v>0.8125</v>
      </c>
      <c r="AI8" s="168"/>
    </row>
    <row r="9" spans="1:35" ht="24" customHeight="1" thickBot="1" x14ac:dyDescent="0.3">
      <c r="A9" s="217" t="s">
        <v>49</v>
      </c>
      <c r="B9" s="218"/>
      <c r="C9" s="219">
        <v>8</v>
      </c>
      <c r="D9" s="219">
        <v>8</v>
      </c>
      <c r="E9" s="219">
        <v>8</v>
      </c>
      <c r="F9" s="219">
        <v>8</v>
      </c>
      <c r="G9" s="78"/>
      <c r="H9" s="78">
        <v>8</v>
      </c>
      <c r="I9" s="78"/>
      <c r="J9" s="219">
        <v>8</v>
      </c>
      <c r="K9" s="219">
        <v>8</v>
      </c>
      <c r="L9" s="219">
        <v>8</v>
      </c>
      <c r="M9" s="219">
        <v>8</v>
      </c>
      <c r="N9" s="219"/>
      <c r="O9" s="78">
        <v>8</v>
      </c>
      <c r="P9" s="78"/>
      <c r="Q9" s="219">
        <v>8</v>
      </c>
      <c r="R9" s="219"/>
      <c r="S9" s="219">
        <v>8</v>
      </c>
      <c r="T9" s="219">
        <v>8</v>
      </c>
      <c r="U9" s="219"/>
      <c r="V9" s="78">
        <v>8</v>
      </c>
      <c r="W9" s="78"/>
      <c r="X9" s="219">
        <v>8</v>
      </c>
      <c r="Y9" s="219">
        <v>8</v>
      </c>
      <c r="Z9" s="219">
        <v>8</v>
      </c>
      <c r="AA9" s="219">
        <v>8</v>
      </c>
      <c r="AB9" s="219"/>
      <c r="AC9" s="78"/>
      <c r="AD9" s="78"/>
      <c r="AE9" s="220"/>
      <c r="AF9" s="218"/>
      <c r="AG9" s="126">
        <f t="shared" si="0"/>
        <v>144</v>
      </c>
      <c r="AH9" s="221">
        <f t="shared" si="1"/>
        <v>0.81818181818181823</v>
      </c>
      <c r="AI9" s="222"/>
    </row>
    <row r="10" spans="1:35" ht="24" customHeight="1" x14ac:dyDescent="0.25">
      <c r="A10" s="233" t="s">
        <v>193</v>
      </c>
      <c r="B10" s="371"/>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3"/>
    </row>
    <row r="11" spans="1:35" ht="24" customHeight="1" x14ac:dyDescent="0.25">
      <c r="A11" s="214"/>
      <c r="B11" s="94"/>
      <c r="C11" s="86"/>
      <c r="D11" s="86"/>
      <c r="E11" s="86"/>
      <c r="F11" s="86"/>
      <c r="G11" s="56"/>
      <c r="H11" s="56"/>
      <c r="I11" s="56"/>
      <c r="J11" s="86"/>
      <c r="K11" s="86"/>
      <c r="L11" s="86"/>
      <c r="M11" s="86"/>
      <c r="N11" s="86"/>
      <c r="O11" s="56"/>
      <c r="P11" s="56"/>
      <c r="Q11" s="86"/>
      <c r="R11" s="86"/>
      <c r="S11" s="86"/>
      <c r="T11" s="86"/>
      <c r="U11" s="86"/>
      <c r="V11" s="56"/>
      <c r="W11" s="56"/>
      <c r="X11" s="86"/>
      <c r="Y11" s="86"/>
      <c r="Z11" s="86"/>
      <c r="AA11" s="86"/>
      <c r="AB11" s="86"/>
      <c r="AC11" s="56"/>
      <c r="AD11" s="56"/>
      <c r="AE11" s="95"/>
      <c r="AF11" s="94"/>
      <c r="AG11" s="90">
        <f>SUM(B11:AF11)</f>
        <v>0</v>
      </c>
      <c r="AH11" s="164">
        <f>AG11/168</f>
        <v>0</v>
      </c>
      <c r="AI11" s="168"/>
    </row>
    <row r="12" spans="1:35" ht="24" customHeight="1" x14ac:dyDescent="0.25">
      <c r="A12" s="214"/>
      <c r="B12" s="56"/>
      <c r="C12" s="56"/>
      <c r="D12" s="56"/>
      <c r="E12" s="56"/>
      <c r="F12" s="56"/>
      <c r="G12" s="56"/>
      <c r="H12" s="56"/>
      <c r="I12" s="56"/>
      <c r="J12" s="56"/>
      <c r="K12" s="56"/>
      <c r="L12" s="56"/>
      <c r="M12" s="56"/>
      <c r="N12" s="56"/>
      <c r="O12" s="56"/>
      <c r="P12" s="56"/>
      <c r="Q12" s="56"/>
      <c r="R12" s="56"/>
      <c r="S12" s="56"/>
      <c r="T12" s="86"/>
      <c r="U12" s="86"/>
      <c r="V12" s="86"/>
      <c r="W12" s="86"/>
      <c r="X12" s="86"/>
      <c r="Y12" s="56"/>
      <c r="Z12" s="56"/>
      <c r="AA12" s="56"/>
      <c r="AB12" s="56"/>
      <c r="AC12" s="56"/>
      <c r="AD12" s="56"/>
      <c r="AE12" s="56"/>
      <c r="AF12" s="56"/>
      <c r="AG12" s="90">
        <f>SUM(B12:AF12)</f>
        <v>0</v>
      </c>
      <c r="AH12" s="164">
        <f t="shared" ref="AH12:AH15" si="2">AG12/168</f>
        <v>0</v>
      </c>
      <c r="AI12" s="168"/>
    </row>
    <row r="13" spans="1:35" ht="24" customHeight="1" x14ac:dyDescent="0.25">
      <c r="A13" s="214"/>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90">
        <f>SUM(B13:AF13)</f>
        <v>0</v>
      </c>
      <c r="AH13" s="164">
        <f t="shared" si="2"/>
        <v>0</v>
      </c>
      <c r="AI13" s="168"/>
    </row>
    <row r="14" spans="1:35" ht="24" customHeight="1" x14ac:dyDescent="0.25">
      <c r="A14" s="214"/>
      <c r="B14" s="56"/>
      <c r="C14" s="56"/>
      <c r="D14" s="56"/>
      <c r="E14" s="56"/>
      <c r="F14" s="56"/>
      <c r="G14" s="56"/>
      <c r="H14" s="56"/>
      <c r="I14" s="56"/>
      <c r="J14" s="56"/>
      <c r="K14" s="56"/>
      <c r="L14" s="56"/>
      <c r="M14" s="56"/>
      <c r="N14" s="86"/>
      <c r="O14" s="86"/>
      <c r="P14" s="86"/>
      <c r="Q14" s="56"/>
      <c r="R14" s="56"/>
      <c r="S14" s="56"/>
      <c r="T14" s="56"/>
      <c r="U14" s="56"/>
      <c r="V14" s="56"/>
      <c r="W14" s="56"/>
      <c r="X14" s="56"/>
      <c r="Y14" s="56"/>
      <c r="Z14" s="56"/>
      <c r="AA14" s="56"/>
      <c r="AB14" s="56"/>
      <c r="AC14" s="56"/>
      <c r="AD14" s="56"/>
      <c r="AE14" s="56"/>
      <c r="AF14" s="56"/>
      <c r="AG14" s="90">
        <f>SUM(B14:AF14)</f>
        <v>0</v>
      </c>
      <c r="AH14" s="164">
        <f t="shared" si="2"/>
        <v>0</v>
      </c>
      <c r="AI14" s="168"/>
    </row>
    <row r="15" spans="1:35" ht="24" customHeight="1" thickBot="1" x14ac:dyDescent="0.3">
      <c r="A15" s="223"/>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126">
        <f>SUM(B15:AF15)</f>
        <v>0</v>
      </c>
      <c r="AH15" s="221">
        <f t="shared" si="2"/>
        <v>0</v>
      </c>
      <c r="AI15" s="222"/>
    </row>
    <row r="16" spans="1:35" ht="24" customHeight="1" x14ac:dyDescent="0.25">
      <c r="A16" s="233" t="s">
        <v>194</v>
      </c>
      <c r="B16" s="374"/>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6"/>
    </row>
    <row r="17" spans="1:35" ht="24" customHeight="1" x14ac:dyDescent="0.25">
      <c r="A17" s="214"/>
      <c r="B17" s="56"/>
      <c r="C17" s="56"/>
      <c r="D17" s="56"/>
      <c r="E17" s="56"/>
      <c r="F17" s="56"/>
      <c r="G17" s="56"/>
      <c r="H17" s="56"/>
      <c r="I17" s="56"/>
      <c r="J17" s="56"/>
      <c r="K17" s="56"/>
      <c r="L17" s="56"/>
      <c r="M17" s="56"/>
      <c r="N17" s="56"/>
      <c r="O17" s="56"/>
      <c r="P17" s="86"/>
      <c r="Q17" s="86"/>
      <c r="R17" s="86"/>
      <c r="S17" s="86"/>
      <c r="T17" s="86"/>
      <c r="U17" s="86"/>
      <c r="V17" s="56"/>
      <c r="W17" s="56"/>
      <c r="X17" s="56"/>
      <c r="Y17" s="56"/>
      <c r="Z17" s="56"/>
      <c r="AA17" s="56"/>
      <c r="AB17" s="56"/>
      <c r="AC17" s="56"/>
      <c r="AD17" s="56"/>
      <c r="AE17" s="56"/>
      <c r="AF17" s="56"/>
      <c r="AG17" s="90">
        <f>SUM(B17:AF17)</f>
        <v>0</v>
      </c>
      <c r="AH17" s="164">
        <f>AG17/176</f>
        <v>0</v>
      </c>
      <c r="AI17" s="168"/>
    </row>
    <row r="18" spans="1:35" ht="24" customHeight="1" x14ac:dyDescent="0.25">
      <c r="A18" s="214"/>
      <c r="B18" s="56"/>
      <c r="C18" s="56"/>
      <c r="D18" s="56"/>
      <c r="E18" s="56"/>
      <c r="F18" s="56"/>
      <c r="G18" s="86"/>
      <c r="H18" s="86"/>
      <c r="I18" s="86"/>
      <c r="J18" s="86"/>
      <c r="K18" s="86"/>
      <c r="L18" s="56"/>
      <c r="M18" s="56"/>
      <c r="N18" s="56"/>
      <c r="O18" s="56"/>
      <c r="P18" s="86"/>
      <c r="Q18" s="86"/>
      <c r="R18" s="86"/>
      <c r="S18" s="86"/>
      <c r="T18" s="86"/>
      <c r="U18" s="86"/>
      <c r="V18" s="56"/>
      <c r="W18" s="56"/>
      <c r="X18" s="56"/>
      <c r="Y18" s="56"/>
      <c r="Z18" s="56"/>
      <c r="AA18" s="56"/>
      <c r="AB18" s="56"/>
      <c r="AC18" s="56"/>
      <c r="AD18" s="56"/>
      <c r="AE18" s="56"/>
      <c r="AF18" s="56"/>
      <c r="AG18" s="90">
        <f>SUM(B18:AF18)</f>
        <v>0</v>
      </c>
      <c r="AH18" s="164">
        <f t="shared" ref="AH18:AH21" si="3">AG18/176</f>
        <v>0</v>
      </c>
      <c r="AI18" s="168"/>
    </row>
    <row r="19" spans="1:35" ht="24" customHeight="1" x14ac:dyDescent="0.25">
      <c r="A19" s="214"/>
      <c r="B19" s="56"/>
      <c r="C19" s="56"/>
      <c r="D19" s="56"/>
      <c r="E19" s="56"/>
      <c r="F19" s="56"/>
      <c r="G19" s="86"/>
      <c r="H19" s="86"/>
      <c r="I19" s="86"/>
      <c r="J19" s="86"/>
      <c r="K19" s="86"/>
      <c r="L19" s="56"/>
      <c r="M19" s="56"/>
      <c r="N19" s="56"/>
      <c r="O19" s="56"/>
      <c r="P19" s="56"/>
      <c r="Q19" s="56"/>
      <c r="R19" s="56"/>
      <c r="S19" s="56"/>
      <c r="T19" s="56"/>
      <c r="U19" s="56"/>
      <c r="V19" s="56"/>
      <c r="W19" s="56"/>
      <c r="X19" s="56"/>
      <c r="Y19" s="56"/>
      <c r="Z19" s="56"/>
      <c r="AA19" s="56"/>
      <c r="AB19" s="56"/>
      <c r="AC19" s="56"/>
      <c r="AD19" s="56"/>
      <c r="AE19" s="56"/>
      <c r="AF19" s="56"/>
      <c r="AG19" s="90">
        <f>SUM(B19:AF19)</f>
        <v>0</v>
      </c>
      <c r="AH19" s="164">
        <f t="shared" si="3"/>
        <v>0</v>
      </c>
      <c r="AI19" s="168"/>
    </row>
    <row r="20" spans="1:35" ht="24" customHeight="1" x14ac:dyDescent="0.25">
      <c r="A20" s="214"/>
      <c r="B20" s="56"/>
      <c r="C20" s="56"/>
      <c r="D20" s="56"/>
      <c r="E20" s="56"/>
      <c r="F20" s="56"/>
      <c r="G20" s="56"/>
      <c r="H20" s="56"/>
      <c r="I20" s="56"/>
      <c r="J20" s="56"/>
      <c r="K20" s="56"/>
      <c r="L20" s="56"/>
      <c r="M20" s="56"/>
      <c r="N20" s="56"/>
      <c r="O20" s="56"/>
      <c r="P20" s="56"/>
      <c r="Q20" s="56"/>
      <c r="R20" s="56"/>
      <c r="S20" s="56"/>
      <c r="T20" s="56"/>
      <c r="U20" s="86"/>
      <c r="V20" s="86"/>
      <c r="W20" s="86"/>
      <c r="X20" s="86"/>
      <c r="Y20" s="86"/>
      <c r="Z20" s="86"/>
      <c r="AA20" s="56"/>
      <c r="AB20" s="56"/>
      <c r="AC20" s="56"/>
      <c r="AD20" s="56"/>
      <c r="AE20" s="56"/>
      <c r="AF20" s="56"/>
      <c r="AG20" s="90">
        <f>SUM(B20:AF20)</f>
        <v>0</v>
      </c>
      <c r="AH20" s="164">
        <f t="shared" si="3"/>
        <v>0</v>
      </c>
      <c r="AI20" s="168"/>
    </row>
    <row r="21" spans="1:35" ht="24" customHeight="1" thickBot="1" x14ac:dyDescent="0.3">
      <c r="A21" s="215"/>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110">
        <f>SUM(B21:AF21)</f>
        <v>0</v>
      </c>
      <c r="AH21" s="165">
        <f t="shared" si="3"/>
        <v>0</v>
      </c>
      <c r="AI21" s="216"/>
    </row>
    <row r="22" spans="1:35" ht="24" customHeight="1" x14ac:dyDescent="0.25">
      <c r="A22" s="233" t="s">
        <v>195</v>
      </c>
      <c r="B22" s="371"/>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1:35" ht="24" customHeight="1" x14ac:dyDescent="0.25">
      <c r="A23" s="214"/>
      <c r="B23" s="56"/>
      <c r="C23" s="56"/>
      <c r="D23" s="56"/>
      <c r="E23" s="56"/>
      <c r="F23" s="56"/>
      <c r="G23" s="56"/>
      <c r="H23" s="56"/>
      <c r="I23" s="56"/>
      <c r="J23" s="86"/>
      <c r="K23" s="86"/>
      <c r="L23" s="86"/>
      <c r="M23" s="86"/>
      <c r="N23" s="86"/>
      <c r="O23" s="56"/>
      <c r="P23" s="56"/>
      <c r="Q23" s="56"/>
      <c r="R23" s="56"/>
      <c r="S23" s="56"/>
      <c r="T23" s="56"/>
      <c r="U23" s="56"/>
      <c r="V23" s="56"/>
      <c r="W23" s="56"/>
      <c r="X23" s="56"/>
      <c r="Y23" s="56"/>
      <c r="Z23" s="56"/>
      <c r="AA23" s="56"/>
      <c r="AB23" s="56"/>
      <c r="AC23" s="56"/>
      <c r="AD23" s="56"/>
      <c r="AE23" s="56"/>
      <c r="AF23" s="56"/>
      <c r="AG23" s="90">
        <f>SUM(B23:AF23)</f>
        <v>0</v>
      </c>
      <c r="AH23" s="164">
        <f>AG23/176</f>
        <v>0</v>
      </c>
      <c r="AI23" s="168"/>
    </row>
    <row r="24" spans="1:35" ht="24" customHeight="1" x14ac:dyDescent="0.25">
      <c r="A24" s="214"/>
      <c r="B24" s="56"/>
      <c r="C24" s="56"/>
      <c r="D24" s="56"/>
      <c r="E24" s="56"/>
      <c r="F24" s="56"/>
      <c r="G24" s="56"/>
      <c r="H24" s="56"/>
      <c r="I24" s="56"/>
      <c r="J24" s="86"/>
      <c r="K24" s="86"/>
      <c r="L24" s="86"/>
      <c r="M24" s="86"/>
      <c r="N24" s="86"/>
      <c r="O24" s="56"/>
      <c r="P24" s="56"/>
      <c r="Q24" s="56"/>
      <c r="R24" s="56"/>
      <c r="S24" s="56"/>
      <c r="T24" s="56"/>
      <c r="U24" s="56"/>
      <c r="V24" s="56"/>
      <c r="W24" s="56"/>
      <c r="X24" s="56"/>
      <c r="Y24" s="56"/>
      <c r="Z24" s="56"/>
      <c r="AA24" s="56"/>
      <c r="AB24" s="56"/>
      <c r="AC24" s="56"/>
      <c r="AD24" s="56"/>
      <c r="AE24" s="56"/>
      <c r="AF24" s="56"/>
      <c r="AG24" s="90">
        <f>SUM(B24:AF24)</f>
        <v>0</v>
      </c>
      <c r="AH24" s="164">
        <f t="shared" ref="AH24:AH27" si="4">AG24/176</f>
        <v>0</v>
      </c>
      <c r="AI24" s="168"/>
    </row>
    <row r="25" spans="1:35" ht="24" customHeight="1" x14ac:dyDescent="0.25">
      <c r="A25" s="214"/>
      <c r="B25" s="56"/>
      <c r="C25" s="56"/>
      <c r="D25" s="56"/>
      <c r="E25" s="56"/>
      <c r="F25" s="56"/>
      <c r="G25" s="56"/>
      <c r="H25" s="56"/>
      <c r="I25" s="56"/>
      <c r="J25" s="86"/>
      <c r="K25" s="86"/>
      <c r="L25" s="86"/>
      <c r="M25" s="86"/>
      <c r="N25" s="86"/>
      <c r="O25" s="56"/>
      <c r="P25" s="56"/>
      <c r="Q25" s="56"/>
      <c r="R25" s="56"/>
      <c r="S25" s="56"/>
      <c r="T25" s="56"/>
      <c r="U25" s="56"/>
      <c r="V25" s="56"/>
      <c r="W25" s="56"/>
      <c r="X25" s="56"/>
      <c r="Y25" s="56"/>
      <c r="Z25" s="56"/>
      <c r="AA25" s="56"/>
      <c r="AB25" s="56"/>
      <c r="AC25" s="56"/>
      <c r="AD25" s="56"/>
      <c r="AE25" s="56"/>
      <c r="AF25" s="56"/>
      <c r="AG25" s="90">
        <f>SUM(B25:AF25)</f>
        <v>0</v>
      </c>
      <c r="AH25" s="164">
        <f t="shared" si="4"/>
        <v>0</v>
      </c>
      <c r="AI25" s="168"/>
    </row>
    <row r="26" spans="1:35" ht="24" customHeight="1" x14ac:dyDescent="0.25">
      <c r="A26" s="214"/>
      <c r="B26" s="56"/>
      <c r="C26" s="56"/>
      <c r="D26" s="56"/>
      <c r="E26" s="56"/>
      <c r="F26" s="56"/>
      <c r="G26" s="56"/>
      <c r="H26" s="56"/>
      <c r="I26" s="56"/>
      <c r="J26" s="56"/>
      <c r="K26" s="56"/>
      <c r="L26" s="56"/>
      <c r="M26" s="56"/>
      <c r="N26" s="56"/>
      <c r="O26" s="56"/>
      <c r="P26" s="56"/>
      <c r="Q26" s="56"/>
      <c r="R26" s="56"/>
      <c r="S26" s="56"/>
      <c r="T26" s="56"/>
      <c r="U26" s="86"/>
      <c r="V26" s="86"/>
      <c r="W26" s="86"/>
      <c r="X26" s="86"/>
      <c r="Y26" s="56"/>
      <c r="Z26" s="56"/>
      <c r="AA26" s="56"/>
      <c r="AB26" s="56"/>
      <c r="AC26" s="56"/>
      <c r="AD26" s="56"/>
      <c r="AE26" s="56"/>
      <c r="AF26" s="56"/>
      <c r="AG26" s="90">
        <f>SUM(B26:AF26)</f>
        <v>0</v>
      </c>
      <c r="AH26" s="164">
        <f t="shared" si="4"/>
        <v>0</v>
      </c>
      <c r="AI26" s="168"/>
    </row>
    <row r="27" spans="1:35" ht="24" customHeight="1" thickBot="1" x14ac:dyDescent="0.3">
      <c r="A27" s="223"/>
      <c r="B27" s="78"/>
      <c r="C27" s="78"/>
      <c r="D27" s="78"/>
      <c r="E27" s="78"/>
      <c r="F27" s="78"/>
      <c r="G27" s="78"/>
      <c r="H27" s="78"/>
      <c r="I27" s="78"/>
      <c r="J27" s="78"/>
      <c r="K27" s="78"/>
      <c r="L27" s="78"/>
      <c r="M27" s="78"/>
      <c r="N27" s="78"/>
      <c r="O27" s="78"/>
      <c r="P27" s="78"/>
      <c r="Q27" s="78"/>
      <c r="R27" s="86"/>
      <c r="S27" s="86"/>
      <c r="T27" s="86"/>
      <c r="U27" s="86"/>
      <c r="V27" s="86"/>
      <c r="W27" s="86"/>
      <c r="X27" s="86"/>
      <c r="Y27" s="86"/>
      <c r="Z27" s="86"/>
      <c r="AA27" s="86"/>
      <c r="AB27" s="86"/>
      <c r="AC27" s="86"/>
      <c r="AD27" s="78"/>
      <c r="AE27" s="78"/>
      <c r="AF27" s="78"/>
      <c r="AG27" s="126">
        <f>SUM(B27:AF27)</f>
        <v>0</v>
      </c>
      <c r="AH27" s="164">
        <f t="shared" si="4"/>
        <v>0</v>
      </c>
      <c r="AI27" s="222"/>
    </row>
    <row r="28" spans="1:35" ht="32.1" customHeight="1" thickBot="1" x14ac:dyDescent="0.3">
      <c r="A28" s="211" t="s">
        <v>168</v>
      </c>
      <c r="B28" s="212">
        <f t="shared" ref="B28" si="5">SUM(B5:B27)</f>
        <v>0</v>
      </c>
      <c r="C28" s="212">
        <f t="shared" ref="C28" si="6">SUM(C5:C27)</f>
        <v>40</v>
      </c>
      <c r="D28" s="212">
        <f t="shared" ref="D28" si="7">SUM(D5:D27)</f>
        <v>40</v>
      </c>
      <c r="E28" s="212">
        <f t="shared" ref="E28" si="8">SUM(E5:E27)</f>
        <v>40</v>
      </c>
      <c r="F28" s="212">
        <f t="shared" ref="F28:AF28" si="9">SUM(F5:F27)</f>
        <v>39</v>
      </c>
      <c r="G28" s="212">
        <f t="shared" si="9"/>
        <v>0</v>
      </c>
      <c r="H28" s="212">
        <f t="shared" si="9"/>
        <v>40</v>
      </c>
      <c r="I28" s="212">
        <f t="shared" si="9"/>
        <v>0</v>
      </c>
      <c r="J28" s="212">
        <f t="shared" si="9"/>
        <v>40</v>
      </c>
      <c r="K28" s="212">
        <f t="shared" si="9"/>
        <v>38</v>
      </c>
      <c r="L28" s="212">
        <f t="shared" si="9"/>
        <v>40</v>
      </c>
      <c r="M28" s="212">
        <f t="shared" si="9"/>
        <v>40</v>
      </c>
      <c r="N28" s="212">
        <f t="shared" si="9"/>
        <v>0</v>
      </c>
      <c r="O28" s="212">
        <f t="shared" si="9"/>
        <v>40</v>
      </c>
      <c r="P28" s="212">
        <f t="shared" si="9"/>
        <v>0</v>
      </c>
      <c r="Q28" s="212">
        <f t="shared" si="9"/>
        <v>40</v>
      </c>
      <c r="R28" s="212">
        <f t="shared" si="9"/>
        <v>0</v>
      </c>
      <c r="S28" s="212">
        <f t="shared" si="9"/>
        <v>40</v>
      </c>
      <c r="T28" s="212">
        <f t="shared" si="9"/>
        <v>40</v>
      </c>
      <c r="U28" s="212">
        <f t="shared" si="9"/>
        <v>0</v>
      </c>
      <c r="V28" s="212">
        <f t="shared" si="9"/>
        <v>40</v>
      </c>
      <c r="W28" s="212">
        <f t="shared" si="9"/>
        <v>0</v>
      </c>
      <c r="X28" s="212">
        <f t="shared" si="9"/>
        <v>40</v>
      </c>
      <c r="Y28" s="212">
        <f t="shared" si="9"/>
        <v>40</v>
      </c>
      <c r="Z28" s="212">
        <f t="shared" si="9"/>
        <v>40</v>
      </c>
      <c r="AA28" s="212">
        <f t="shared" si="9"/>
        <v>40</v>
      </c>
      <c r="AB28" s="212">
        <f t="shared" si="9"/>
        <v>0</v>
      </c>
      <c r="AC28" s="212">
        <f t="shared" si="9"/>
        <v>24</v>
      </c>
      <c r="AD28" s="212">
        <f t="shared" si="9"/>
        <v>24</v>
      </c>
      <c r="AE28" s="212">
        <f t="shared" si="9"/>
        <v>24</v>
      </c>
      <c r="AF28" s="212">
        <f t="shared" si="9"/>
        <v>24</v>
      </c>
      <c r="AG28" s="213">
        <f>SUM(B28:AF28)</f>
        <v>813</v>
      </c>
      <c r="AH28" s="378"/>
      <c r="AI28" s="379"/>
    </row>
    <row r="29" spans="1:35" ht="21.95" customHeight="1" x14ac:dyDescent="0.25">
      <c r="A29" s="369" t="s">
        <v>68</v>
      </c>
      <c r="B29" s="369"/>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row>
    <row r="30" spans="1:35" ht="21.95" customHeight="1" x14ac:dyDescent="0.25">
      <c r="A30" s="377" t="s">
        <v>120</v>
      </c>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row>
    <row r="31" spans="1:35" ht="21.95" customHeight="1" x14ac:dyDescent="0.25">
      <c r="A31" s="357" t="s">
        <v>62</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row>
    <row r="32" spans="1:35" ht="21.95" customHeight="1" x14ac:dyDescent="0.25">
      <c r="A32" s="357" t="s">
        <v>63</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1:35" ht="21.95" customHeight="1" x14ac:dyDescent="0.25">
      <c r="A33" s="357" t="s">
        <v>64</v>
      </c>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row>
    <row r="34" spans="1:35" ht="21.95" customHeight="1" x14ac:dyDescent="0.25">
      <c r="A34" s="357" t="s">
        <v>65</v>
      </c>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row>
    <row r="35" spans="1:35" ht="21.95" customHeight="1" x14ac:dyDescent="0.25">
      <c r="A35" s="370" t="s">
        <v>66</v>
      </c>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row>
  </sheetData>
  <mergeCells count="14">
    <mergeCell ref="A2:AI2"/>
    <mergeCell ref="A1:AI1"/>
    <mergeCell ref="A29:AI29"/>
    <mergeCell ref="A35:AI35"/>
    <mergeCell ref="B4:AI4"/>
    <mergeCell ref="B10:AI10"/>
    <mergeCell ref="B16:AI16"/>
    <mergeCell ref="A30:AI30"/>
    <mergeCell ref="A33:AI33"/>
    <mergeCell ref="A32:AI32"/>
    <mergeCell ref="A31:AI31"/>
    <mergeCell ref="A34:AI34"/>
    <mergeCell ref="AH28:AI28"/>
    <mergeCell ref="B22:AI22"/>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7631-B0FF-4BD9-BC1F-679E0FC7162F}">
  <dimension ref="A1:AJ60"/>
  <sheetViews>
    <sheetView workbookViewId="0">
      <selection activeCell="X12" sqref="X12"/>
    </sheetView>
  </sheetViews>
  <sheetFormatPr defaultRowHeight="15.75" x14ac:dyDescent="0.25"/>
  <cols>
    <col min="1" max="1" width="14.7109375" style="2" customWidth="1"/>
    <col min="2" max="32" width="4.7109375" style="59" customWidth="1"/>
    <col min="33" max="33" width="9.7109375" style="179" bestFit="1" customWidth="1"/>
    <col min="34" max="34" width="9.7109375" style="178" bestFit="1" customWidth="1"/>
    <col min="35" max="35" width="19.7109375" style="2" customWidth="1"/>
    <col min="36" max="36" width="9.140625" style="99"/>
    <col min="37" max="16384" width="9.140625" style="2"/>
  </cols>
  <sheetData>
    <row r="1" spans="1:35" ht="24" customHeight="1" x14ac:dyDescent="0.25">
      <c r="A1" s="338" t="s">
        <v>58</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row>
    <row r="2" spans="1:35" ht="24" customHeight="1" thickBot="1" x14ac:dyDescent="0.3">
      <c r="A2" s="368" t="str">
        <f>"公司名稱："&amp;會計報告封面!I6</f>
        <v>公司名稱：</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row>
    <row r="3" spans="1:35" ht="35.1" customHeight="1" thickBot="1" x14ac:dyDescent="0.3">
      <c r="A3" s="283" t="s">
        <v>59</v>
      </c>
      <c r="B3" s="285">
        <v>1</v>
      </c>
      <c r="C3" s="285">
        <v>2</v>
      </c>
      <c r="D3" s="285">
        <v>3</v>
      </c>
      <c r="E3" s="285">
        <v>4</v>
      </c>
      <c r="F3" s="285">
        <v>5</v>
      </c>
      <c r="G3" s="285">
        <v>6</v>
      </c>
      <c r="H3" s="285">
        <v>7</v>
      </c>
      <c r="I3" s="285">
        <v>8</v>
      </c>
      <c r="J3" s="285">
        <v>9</v>
      </c>
      <c r="K3" s="285">
        <v>10</v>
      </c>
      <c r="L3" s="285">
        <v>11</v>
      </c>
      <c r="M3" s="285">
        <v>12</v>
      </c>
      <c r="N3" s="285">
        <v>13</v>
      </c>
      <c r="O3" s="285">
        <v>14</v>
      </c>
      <c r="P3" s="285">
        <v>15</v>
      </c>
      <c r="Q3" s="285">
        <v>16</v>
      </c>
      <c r="R3" s="285">
        <v>17</v>
      </c>
      <c r="S3" s="285">
        <v>18</v>
      </c>
      <c r="T3" s="285">
        <v>19</v>
      </c>
      <c r="U3" s="285">
        <v>20</v>
      </c>
      <c r="V3" s="285">
        <v>21</v>
      </c>
      <c r="W3" s="285">
        <v>22</v>
      </c>
      <c r="X3" s="285">
        <v>23</v>
      </c>
      <c r="Y3" s="285">
        <v>24</v>
      </c>
      <c r="Z3" s="285">
        <v>25</v>
      </c>
      <c r="AA3" s="285">
        <v>26</v>
      </c>
      <c r="AB3" s="285">
        <v>27</v>
      </c>
      <c r="AC3" s="285">
        <v>28</v>
      </c>
      <c r="AD3" s="285">
        <v>29</v>
      </c>
      <c r="AE3" s="285">
        <v>30</v>
      </c>
      <c r="AF3" s="285">
        <v>31</v>
      </c>
      <c r="AG3" s="293" t="s">
        <v>137</v>
      </c>
      <c r="AH3" s="286" t="s">
        <v>60</v>
      </c>
      <c r="AI3" s="287" t="s">
        <v>61</v>
      </c>
    </row>
    <row r="4" spans="1:35" ht="24" customHeight="1" x14ac:dyDescent="0.25">
      <c r="A4" s="233" t="s">
        <v>205</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3"/>
    </row>
    <row r="5" spans="1:35" ht="24" customHeight="1" x14ac:dyDescent="0.25">
      <c r="A5" s="92" t="s">
        <v>50</v>
      </c>
      <c r="B5" s="91"/>
      <c r="C5" s="86">
        <v>8</v>
      </c>
      <c r="D5" s="86"/>
      <c r="E5" s="86"/>
      <c r="F5" s="86">
        <v>8</v>
      </c>
      <c r="G5" s="86">
        <v>8</v>
      </c>
      <c r="H5" s="86">
        <v>8</v>
      </c>
      <c r="I5" s="86">
        <v>8</v>
      </c>
      <c r="J5" s="86">
        <v>8</v>
      </c>
      <c r="K5" s="86"/>
      <c r="L5" s="86"/>
      <c r="M5" s="86">
        <v>8</v>
      </c>
      <c r="N5" s="86">
        <v>8</v>
      </c>
      <c r="O5" s="86">
        <v>8</v>
      </c>
      <c r="P5" s="86">
        <v>8</v>
      </c>
      <c r="Q5" s="86">
        <v>8</v>
      </c>
      <c r="R5" s="86"/>
      <c r="S5" s="86"/>
      <c r="T5" s="86">
        <v>8</v>
      </c>
      <c r="U5" s="86">
        <v>8</v>
      </c>
      <c r="V5" s="86">
        <v>8</v>
      </c>
      <c r="W5" s="86">
        <v>8</v>
      </c>
      <c r="X5" s="86">
        <v>8</v>
      </c>
      <c r="Y5" s="86"/>
      <c r="Z5" s="86"/>
      <c r="AA5" s="86"/>
      <c r="AB5" s="86">
        <v>8</v>
      </c>
      <c r="AC5" s="86"/>
      <c r="AD5" s="86"/>
      <c r="AE5" s="86"/>
      <c r="AF5" s="91"/>
      <c r="AG5" s="90">
        <f>SUM(B5:AF5)</f>
        <v>136</v>
      </c>
      <c r="AH5" s="164">
        <f>AG5/136</f>
        <v>1</v>
      </c>
      <c r="AI5" s="168"/>
    </row>
    <row r="6" spans="1:35" ht="24" customHeight="1" x14ac:dyDescent="0.25">
      <c r="A6" s="72" t="s">
        <v>48</v>
      </c>
      <c r="B6" s="91"/>
      <c r="C6" s="86">
        <v>8</v>
      </c>
      <c r="D6" s="86"/>
      <c r="E6" s="86"/>
      <c r="F6" s="86">
        <v>8</v>
      </c>
      <c r="G6" s="86">
        <v>8</v>
      </c>
      <c r="H6" s="86">
        <v>8</v>
      </c>
      <c r="I6" s="86">
        <v>8</v>
      </c>
      <c r="J6" s="86">
        <v>8</v>
      </c>
      <c r="K6" s="86"/>
      <c r="L6" s="86"/>
      <c r="M6" s="86">
        <v>8</v>
      </c>
      <c r="N6" s="86">
        <v>8</v>
      </c>
      <c r="O6" s="86">
        <v>8</v>
      </c>
      <c r="P6" s="86">
        <v>8</v>
      </c>
      <c r="Q6" s="86">
        <v>8</v>
      </c>
      <c r="R6" s="86"/>
      <c r="S6" s="86"/>
      <c r="T6" s="86">
        <v>8</v>
      </c>
      <c r="U6" s="86">
        <v>8</v>
      </c>
      <c r="V6" s="86">
        <v>8</v>
      </c>
      <c r="W6" s="86">
        <v>8</v>
      </c>
      <c r="X6" s="86">
        <v>8</v>
      </c>
      <c r="Y6" s="86"/>
      <c r="Z6" s="86"/>
      <c r="AA6" s="86"/>
      <c r="AB6" s="86">
        <v>8</v>
      </c>
      <c r="AC6" s="91"/>
      <c r="AD6" s="91"/>
      <c r="AE6" s="86"/>
      <c r="AF6" s="91"/>
      <c r="AG6" s="90">
        <f>SUM(B6:AF6)</f>
        <v>136</v>
      </c>
      <c r="AH6" s="164">
        <f t="shared" ref="AH6:AH9" si="0">AG6/136</f>
        <v>1</v>
      </c>
      <c r="AI6" s="168"/>
    </row>
    <row r="7" spans="1:35" ht="24" customHeight="1" x14ac:dyDescent="0.25">
      <c r="A7" s="72" t="s">
        <v>47</v>
      </c>
      <c r="B7" s="91"/>
      <c r="C7" s="86">
        <v>8</v>
      </c>
      <c r="D7" s="86"/>
      <c r="E7" s="86"/>
      <c r="F7" s="86">
        <v>8</v>
      </c>
      <c r="G7" s="86">
        <v>8</v>
      </c>
      <c r="H7" s="86">
        <v>8</v>
      </c>
      <c r="I7" s="86">
        <v>8</v>
      </c>
      <c r="J7" s="86">
        <v>8</v>
      </c>
      <c r="K7" s="86"/>
      <c r="L7" s="86"/>
      <c r="M7" s="86">
        <v>8</v>
      </c>
      <c r="N7" s="86">
        <v>8</v>
      </c>
      <c r="O7" s="86">
        <v>8</v>
      </c>
      <c r="P7" s="86">
        <v>8</v>
      </c>
      <c r="Q7" s="86">
        <v>8</v>
      </c>
      <c r="R7" s="86"/>
      <c r="S7" s="86"/>
      <c r="T7" s="86">
        <v>8</v>
      </c>
      <c r="U7" s="86">
        <v>8</v>
      </c>
      <c r="V7" s="86">
        <v>8</v>
      </c>
      <c r="W7" s="86">
        <v>8</v>
      </c>
      <c r="X7" s="86">
        <v>8</v>
      </c>
      <c r="Y7" s="86"/>
      <c r="Z7" s="86"/>
      <c r="AA7" s="86"/>
      <c r="AB7" s="86">
        <v>8</v>
      </c>
      <c r="AC7" s="86"/>
      <c r="AD7" s="86"/>
      <c r="AE7" s="86"/>
      <c r="AF7" s="86"/>
      <c r="AG7" s="90">
        <f t="shared" ref="AG7:AG21" si="1">SUM(B7:AF7)</f>
        <v>136</v>
      </c>
      <c r="AH7" s="164">
        <f t="shared" si="0"/>
        <v>1</v>
      </c>
      <c r="AI7" s="168"/>
    </row>
    <row r="8" spans="1:35" ht="24" customHeight="1" x14ac:dyDescent="0.25">
      <c r="A8" s="72" t="s">
        <v>51</v>
      </c>
      <c r="B8" s="91"/>
      <c r="C8" s="86">
        <v>8</v>
      </c>
      <c r="D8" s="86"/>
      <c r="E8" s="86"/>
      <c r="F8" s="86">
        <v>8</v>
      </c>
      <c r="G8" s="86">
        <v>8</v>
      </c>
      <c r="H8" s="86">
        <v>8</v>
      </c>
      <c r="I8" s="86">
        <v>8</v>
      </c>
      <c r="J8" s="86">
        <v>8</v>
      </c>
      <c r="K8" s="86"/>
      <c r="L8" s="86"/>
      <c r="M8" s="86">
        <v>8</v>
      </c>
      <c r="N8" s="86">
        <v>8</v>
      </c>
      <c r="O8" s="86">
        <v>8</v>
      </c>
      <c r="P8" s="86">
        <v>8</v>
      </c>
      <c r="Q8" s="86">
        <v>8</v>
      </c>
      <c r="R8" s="86"/>
      <c r="S8" s="86"/>
      <c r="T8" s="86">
        <v>8</v>
      </c>
      <c r="U8" s="86">
        <v>8</v>
      </c>
      <c r="V8" s="86">
        <v>8</v>
      </c>
      <c r="W8" s="86">
        <v>8</v>
      </c>
      <c r="X8" s="86">
        <v>8</v>
      </c>
      <c r="Y8" s="86"/>
      <c r="Z8" s="86"/>
      <c r="AA8" s="86"/>
      <c r="AB8" s="86">
        <v>8</v>
      </c>
      <c r="AC8" s="91"/>
      <c r="AD8" s="91"/>
      <c r="AE8" s="86"/>
      <c r="AF8" s="91"/>
      <c r="AG8" s="90">
        <f t="shared" si="1"/>
        <v>136</v>
      </c>
      <c r="AH8" s="164">
        <f t="shared" si="0"/>
        <v>1</v>
      </c>
      <c r="AI8" s="168"/>
    </row>
    <row r="9" spans="1:35" ht="24" customHeight="1" thickBot="1" x14ac:dyDescent="0.3">
      <c r="A9" s="74" t="s">
        <v>49</v>
      </c>
      <c r="B9" s="226"/>
      <c r="C9" s="86">
        <v>8</v>
      </c>
      <c r="D9" s="86"/>
      <c r="E9" s="86"/>
      <c r="F9" s="86">
        <v>8</v>
      </c>
      <c r="G9" s="86">
        <v>8</v>
      </c>
      <c r="H9" s="86">
        <v>8</v>
      </c>
      <c r="I9" s="86">
        <v>8</v>
      </c>
      <c r="J9" s="86">
        <v>8</v>
      </c>
      <c r="K9" s="86"/>
      <c r="L9" s="86"/>
      <c r="M9" s="86">
        <v>8</v>
      </c>
      <c r="N9" s="86">
        <v>8</v>
      </c>
      <c r="O9" s="86">
        <v>8</v>
      </c>
      <c r="P9" s="86">
        <v>8</v>
      </c>
      <c r="Q9" s="86">
        <v>8</v>
      </c>
      <c r="R9" s="86"/>
      <c r="S9" s="86"/>
      <c r="T9" s="86">
        <v>8</v>
      </c>
      <c r="U9" s="86">
        <v>8</v>
      </c>
      <c r="V9" s="86">
        <v>8</v>
      </c>
      <c r="W9" s="86">
        <v>8</v>
      </c>
      <c r="X9" s="86">
        <v>8</v>
      </c>
      <c r="Y9" s="86"/>
      <c r="Z9" s="86"/>
      <c r="AA9" s="86"/>
      <c r="AB9" s="86">
        <v>8</v>
      </c>
      <c r="AC9" s="226"/>
      <c r="AD9" s="226"/>
      <c r="AE9" s="219"/>
      <c r="AF9" s="226"/>
      <c r="AG9" s="126">
        <f t="shared" si="1"/>
        <v>136</v>
      </c>
      <c r="AH9" s="164">
        <f t="shared" si="0"/>
        <v>1</v>
      </c>
      <c r="AI9" s="222"/>
    </row>
    <row r="10" spans="1:35" ht="24" customHeight="1" x14ac:dyDescent="0.25">
      <c r="A10" s="233" t="s">
        <v>209</v>
      </c>
      <c r="B10" s="380"/>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2"/>
    </row>
    <row r="11" spans="1:35" ht="24" customHeight="1" x14ac:dyDescent="0.25">
      <c r="A11" s="102"/>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90">
        <f>SUM(B11:AF11)</f>
        <v>0</v>
      </c>
      <c r="AH11" s="427">
        <f>AG11/160</f>
        <v>0</v>
      </c>
      <c r="AI11" s="168"/>
    </row>
    <row r="12" spans="1:35" ht="24" customHeight="1" x14ac:dyDescent="0.25">
      <c r="A12" s="102"/>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90">
        <f>SUM(B12:AF12)</f>
        <v>0</v>
      </c>
      <c r="AH12" s="427">
        <f t="shared" ref="AH12:AH15" si="2">AG12/160</f>
        <v>0</v>
      </c>
      <c r="AI12" s="168"/>
    </row>
    <row r="13" spans="1:35" ht="24" customHeight="1" x14ac:dyDescent="0.25">
      <c r="A13" s="102"/>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90">
        <f>SUM(B13:AF13)</f>
        <v>0</v>
      </c>
      <c r="AH13" s="427">
        <f t="shared" si="2"/>
        <v>0</v>
      </c>
      <c r="AI13" s="168"/>
    </row>
    <row r="14" spans="1:35" ht="24" customHeight="1" x14ac:dyDescent="0.25">
      <c r="A14" s="102"/>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90">
        <f>SUM(B14:AF14)</f>
        <v>0</v>
      </c>
      <c r="AH14" s="427">
        <f t="shared" si="2"/>
        <v>0</v>
      </c>
      <c r="AI14" s="168"/>
    </row>
    <row r="15" spans="1:35" ht="24" customHeight="1" thickBot="1" x14ac:dyDescent="0.3">
      <c r="A15" s="227"/>
      <c r="B15" s="219"/>
      <c r="C15" s="219"/>
      <c r="D15" s="219"/>
      <c r="E15" s="86"/>
      <c r="F15" s="86"/>
      <c r="G15" s="86"/>
      <c r="H15" s="86"/>
      <c r="I15" s="86"/>
      <c r="J15" s="86"/>
      <c r="K15" s="219"/>
      <c r="L15" s="219"/>
      <c r="M15" s="219"/>
      <c r="N15" s="219"/>
      <c r="O15" s="219"/>
      <c r="P15" s="219"/>
      <c r="Q15" s="219"/>
      <c r="R15" s="219"/>
      <c r="S15" s="86"/>
      <c r="T15" s="86"/>
      <c r="U15" s="86"/>
      <c r="V15" s="86"/>
      <c r="W15" s="86"/>
      <c r="X15" s="219"/>
      <c r="Y15" s="219"/>
      <c r="Z15" s="219"/>
      <c r="AA15" s="219"/>
      <c r="AB15" s="219"/>
      <c r="AC15" s="219"/>
      <c r="AD15" s="219"/>
      <c r="AE15" s="219"/>
      <c r="AF15" s="219"/>
      <c r="AG15" s="126">
        <f>SUM(B15:AF15)</f>
        <v>0</v>
      </c>
      <c r="AH15" s="427">
        <f t="shared" si="2"/>
        <v>0</v>
      </c>
      <c r="AI15" s="222"/>
    </row>
    <row r="16" spans="1:35" ht="24" customHeight="1" x14ac:dyDescent="0.25">
      <c r="A16" s="233" t="s">
        <v>210</v>
      </c>
      <c r="B16" s="38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2"/>
    </row>
    <row r="17" spans="1:35" ht="24" customHeight="1" x14ac:dyDescent="0.25">
      <c r="A17" s="102"/>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90">
        <f t="shared" si="1"/>
        <v>0</v>
      </c>
      <c r="AH17" s="427">
        <f>AG17/168</f>
        <v>0</v>
      </c>
      <c r="AI17" s="168"/>
    </row>
    <row r="18" spans="1:35" ht="24" customHeight="1" x14ac:dyDescent="0.25">
      <c r="A18" s="102"/>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90">
        <f t="shared" si="1"/>
        <v>0</v>
      </c>
      <c r="AH18" s="427">
        <f t="shared" ref="AH18:AH21" si="3">AG18/168</f>
        <v>0</v>
      </c>
      <c r="AI18" s="168"/>
    </row>
    <row r="19" spans="1:35" ht="24" customHeight="1" x14ac:dyDescent="0.25">
      <c r="A19" s="102"/>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90">
        <f t="shared" si="1"/>
        <v>0</v>
      </c>
      <c r="AH19" s="427">
        <f t="shared" si="3"/>
        <v>0</v>
      </c>
      <c r="AI19" s="168"/>
    </row>
    <row r="20" spans="1:35" ht="24" customHeight="1" x14ac:dyDescent="0.25">
      <c r="A20" s="102"/>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90">
        <f t="shared" ref="AG20" si="4">SUM(B20:AF20)</f>
        <v>0</v>
      </c>
      <c r="AH20" s="427">
        <f t="shared" si="3"/>
        <v>0</v>
      </c>
      <c r="AI20" s="168"/>
    </row>
    <row r="21" spans="1:35" ht="24" customHeight="1" thickBot="1" x14ac:dyDescent="0.3">
      <c r="A21" s="227"/>
      <c r="B21" s="219"/>
      <c r="C21" s="219"/>
      <c r="D21" s="219"/>
      <c r="E21" s="219"/>
      <c r="F21" s="219"/>
      <c r="G21" s="86"/>
      <c r="H21" s="86"/>
      <c r="I21" s="86"/>
      <c r="J21" s="86"/>
      <c r="K21" s="86"/>
      <c r="L21" s="86"/>
      <c r="M21" s="86"/>
      <c r="N21" s="86"/>
      <c r="O21" s="86"/>
      <c r="P21" s="219"/>
      <c r="Q21" s="219"/>
      <c r="R21" s="219"/>
      <c r="S21" s="219"/>
      <c r="T21" s="219"/>
      <c r="U21" s="219"/>
      <c r="V21" s="219"/>
      <c r="W21" s="219"/>
      <c r="X21" s="219"/>
      <c r="Y21" s="219"/>
      <c r="Z21" s="219"/>
      <c r="AA21" s="219"/>
      <c r="AB21" s="219"/>
      <c r="AC21" s="219"/>
      <c r="AD21" s="219"/>
      <c r="AE21" s="219"/>
      <c r="AF21" s="219"/>
      <c r="AG21" s="126">
        <f t="shared" si="1"/>
        <v>0</v>
      </c>
      <c r="AH21" s="427">
        <f t="shared" si="3"/>
        <v>0</v>
      </c>
      <c r="AI21" s="222"/>
    </row>
    <row r="22" spans="1:35" ht="24" customHeight="1" x14ac:dyDescent="0.25">
      <c r="A22" s="233" t="s">
        <v>211</v>
      </c>
      <c r="B22" s="380"/>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2"/>
    </row>
    <row r="23" spans="1:35" ht="24" customHeight="1" x14ac:dyDescent="0.25">
      <c r="A23" s="102"/>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90">
        <f>SUM(B23:AF23)</f>
        <v>0</v>
      </c>
      <c r="AH23" s="427">
        <f>AG23/160</f>
        <v>0</v>
      </c>
      <c r="AI23" s="168"/>
    </row>
    <row r="24" spans="1:35" ht="24" customHeight="1" x14ac:dyDescent="0.25">
      <c r="A24" s="102"/>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90">
        <f>SUM(B24:AF24)</f>
        <v>0</v>
      </c>
      <c r="AH24" s="427">
        <f t="shared" ref="AH24:AH27" si="5">AG24/160</f>
        <v>0</v>
      </c>
      <c r="AI24" s="168"/>
    </row>
    <row r="25" spans="1:35" ht="24" customHeight="1" x14ac:dyDescent="0.25">
      <c r="A25" s="102"/>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90">
        <f>SUM(B25:AF25)</f>
        <v>0</v>
      </c>
      <c r="AH25" s="427">
        <f t="shared" si="5"/>
        <v>0</v>
      </c>
      <c r="AI25" s="168"/>
    </row>
    <row r="26" spans="1:35" ht="24" customHeight="1" x14ac:dyDescent="0.25">
      <c r="A26" s="102"/>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90">
        <f>SUM(B26:AF26)</f>
        <v>0</v>
      </c>
      <c r="AH26" s="427">
        <f t="shared" si="5"/>
        <v>0</v>
      </c>
      <c r="AI26" s="168"/>
    </row>
    <row r="27" spans="1:35" ht="24" customHeight="1" thickBot="1" x14ac:dyDescent="0.3">
      <c r="A27" s="227"/>
      <c r="B27" s="219"/>
      <c r="C27" s="219"/>
      <c r="D27" s="219"/>
      <c r="E27" s="86"/>
      <c r="F27" s="86"/>
      <c r="G27" s="86"/>
      <c r="H27" s="86"/>
      <c r="I27" s="219"/>
      <c r="J27" s="219"/>
      <c r="K27" s="219"/>
      <c r="L27" s="86"/>
      <c r="M27" s="86"/>
      <c r="N27" s="86"/>
      <c r="O27" s="86"/>
      <c r="P27" s="86"/>
      <c r="Q27" s="219"/>
      <c r="R27" s="219"/>
      <c r="S27" s="219"/>
      <c r="T27" s="219"/>
      <c r="U27" s="219"/>
      <c r="V27" s="219"/>
      <c r="W27" s="219"/>
      <c r="X27" s="219"/>
      <c r="Y27" s="219"/>
      <c r="Z27" s="86"/>
      <c r="AA27" s="86"/>
      <c r="AB27" s="86"/>
      <c r="AC27" s="86"/>
      <c r="AD27" s="219"/>
      <c r="AE27" s="219"/>
      <c r="AF27" s="219"/>
      <c r="AG27" s="126">
        <f>SUM(B27:AF27)</f>
        <v>0</v>
      </c>
      <c r="AH27" s="427">
        <f t="shared" si="5"/>
        <v>0</v>
      </c>
      <c r="AI27" s="222"/>
    </row>
    <row r="28" spans="1:35" ht="24" customHeight="1" x14ac:dyDescent="0.25">
      <c r="A28" s="233" t="s">
        <v>212</v>
      </c>
      <c r="B28" s="380"/>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2"/>
    </row>
    <row r="29" spans="1:35" ht="24" customHeight="1" x14ac:dyDescent="0.25">
      <c r="A29" s="102"/>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90">
        <f>SUM(B29:AF29)</f>
        <v>0</v>
      </c>
      <c r="AH29" s="427">
        <f>AG29/160</f>
        <v>0</v>
      </c>
      <c r="AI29" s="168"/>
    </row>
    <row r="30" spans="1:35" ht="24" customHeight="1" x14ac:dyDescent="0.25">
      <c r="A30" s="102"/>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90">
        <f>SUM(B30:AF30)</f>
        <v>0</v>
      </c>
      <c r="AH30" s="427">
        <f t="shared" ref="AH30:AH33" si="6">AG30/160</f>
        <v>0</v>
      </c>
      <c r="AI30" s="168"/>
    </row>
    <row r="31" spans="1:35" ht="24" customHeight="1" x14ac:dyDescent="0.25">
      <c r="A31" s="102"/>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90">
        <f>SUM(B31:AF31)</f>
        <v>0</v>
      </c>
      <c r="AH31" s="427">
        <f t="shared" si="6"/>
        <v>0</v>
      </c>
      <c r="AI31" s="168"/>
    </row>
    <row r="32" spans="1:35" ht="24" customHeight="1" x14ac:dyDescent="0.25">
      <c r="A32" s="102"/>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90">
        <f>SUM(B32:AF32)</f>
        <v>0</v>
      </c>
      <c r="AH32" s="427">
        <f t="shared" si="6"/>
        <v>0</v>
      </c>
      <c r="AI32" s="168"/>
    </row>
    <row r="33" spans="1:35" ht="24" customHeight="1" thickBot="1" x14ac:dyDescent="0.3">
      <c r="A33" s="227"/>
      <c r="B33" s="219"/>
      <c r="C33" s="219"/>
      <c r="D33" s="219"/>
      <c r="E33" s="219"/>
      <c r="F33" s="219"/>
      <c r="G33" s="219"/>
      <c r="H33" s="86"/>
      <c r="I33" s="86"/>
      <c r="J33" s="86"/>
      <c r="K33" s="86"/>
      <c r="L33" s="86"/>
      <c r="M33" s="86"/>
      <c r="N33" s="86"/>
      <c r="O33" s="86"/>
      <c r="P33" s="86"/>
      <c r="Q33" s="86"/>
      <c r="R33" s="86"/>
      <c r="S33" s="86"/>
      <c r="T33" s="86"/>
      <c r="U33" s="86"/>
      <c r="V33" s="86"/>
      <c r="W33" s="86"/>
      <c r="X33" s="86"/>
      <c r="Y33" s="86"/>
      <c r="Z33" s="86"/>
      <c r="AA33" s="86"/>
      <c r="AB33" s="86"/>
      <c r="AC33" s="219"/>
      <c r="AD33" s="219"/>
      <c r="AE33" s="219"/>
      <c r="AF33" s="219"/>
      <c r="AG33" s="126">
        <f>SUM(B33:AF33)</f>
        <v>0</v>
      </c>
      <c r="AH33" s="427">
        <f t="shared" si="6"/>
        <v>0</v>
      </c>
      <c r="AI33" s="222"/>
    </row>
    <row r="34" spans="1:35" ht="24" customHeight="1" x14ac:dyDescent="0.25">
      <c r="A34" s="233" t="s">
        <v>213</v>
      </c>
      <c r="B34" s="380"/>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2"/>
    </row>
    <row r="35" spans="1:35" ht="24" customHeight="1" x14ac:dyDescent="0.25">
      <c r="A35" s="102"/>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90">
        <f>SUM(B35:AF35)</f>
        <v>0</v>
      </c>
      <c r="AH35" s="427">
        <f>AG35/168</f>
        <v>0</v>
      </c>
      <c r="AI35" s="168"/>
    </row>
    <row r="36" spans="1:35" ht="24" customHeight="1" x14ac:dyDescent="0.25">
      <c r="A36" s="102"/>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90">
        <f>SUM(B36:AF36)</f>
        <v>0</v>
      </c>
      <c r="AH36" s="427">
        <f t="shared" ref="AH36:AH39" si="7">AG36/168</f>
        <v>0</v>
      </c>
      <c r="AI36" s="168"/>
    </row>
    <row r="37" spans="1:35" ht="24" customHeight="1" x14ac:dyDescent="0.25">
      <c r="A37" s="102"/>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90">
        <f>SUM(B37:AF37)</f>
        <v>0</v>
      </c>
      <c r="AH37" s="427">
        <f t="shared" si="7"/>
        <v>0</v>
      </c>
      <c r="AI37" s="168"/>
    </row>
    <row r="38" spans="1:35" ht="24" customHeight="1" x14ac:dyDescent="0.25">
      <c r="A38" s="102"/>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90">
        <f>SUM(B38:AF38)</f>
        <v>0</v>
      </c>
      <c r="AH38" s="427">
        <f t="shared" si="7"/>
        <v>0</v>
      </c>
      <c r="AI38" s="168"/>
    </row>
    <row r="39" spans="1:35" ht="24" customHeight="1" thickBot="1" x14ac:dyDescent="0.3">
      <c r="A39" s="227"/>
      <c r="B39" s="219"/>
      <c r="C39" s="219"/>
      <c r="D39" s="219"/>
      <c r="E39" s="219"/>
      <c r="F39" s="219"/>
      <c r="G39" s="219"/>
      <c r="H39" s="219"/>
      <c r="I39" s="219"/>
      <c r="J39" s="219"/>
      <c r="K39" s="219"/>
      <c r="L39" s="219"/>
      <c r="M39" s="219"/>
      <c r="N39" s="219"/>
      <c r="O39" s="219"/>
      <c r="P39" s="219"/>
      <c r="Q39" s="219"/>
      <c r="R39" s="219"/>
      <c r="S39" s="219"/>
      <c r="T39" s="219"/>
      <c r="U39" s="86"/>
      <c r="V39" s="86"/>
      <c r="W39" s="86"/>
      <c r="X39" s="86"/>
      <c r="Y39" s="86"/>
      <c r="Z39" s="86"/>
      <c r="AA39" s="219"/>
      <c r="AB39" s="219"/>
      <c r="AC39" s="219"/>
      <c r="AD39" s="219"/>
      <c r="AE39" s="219"/>
      <c r="AF39" s="219"/>
      <c r="AG39" s="126">
        <f>SUM(B39:AF39)</f>
        <v>0</v>
      </c>
      <c r="AH39" s="427">
        <f t="shared" si="7"/>
        <v>0</v>
      </c>
      <c r="AI39" s="222"/>
    </row>
    <row r="40" spans="1:35" ht="24" customHeight="1" x14ac:dyDescent="0.25">
      <c r="A40" s="233" t="s">
        <v>214</v>
      </c>
      <c r="B40" s="380"/>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2"/>
    </row>
    <row r="41" spans="1:35" ht="24" customHeight="1" x14ac:dyDescent="0.25">
      <c r="A41" s="102"/>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90">
        <f>SUM(B41:AF41)</f>
        <v>0</v>
      </c>
      <c r="AH41" s="427">
        <f>AG41/184</f>
        <v>0</v>
      </c>
      <c r="AI41" s="168"/>
    </row>
    <row r="42" spans="1:35" ht="24" customHeight="1" x14ac:dyDescent="0.25">
      <c r="A42" s="102"/>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90">
        <f>SUM(B42:AF42)</f>
        <v>0</v>
      </c>
      <c r="AH42" s="427">
        <f t="shared" ref="AH42:AH45" si="8">AG42/184</f>
        <v>0</v>
      </c>
      <c r="AI42" s="168"/>
    </row>
    <row r="43" spans="1:35" ht="24" customHeight="1" x14ac:dyDescent="0.25">
      <c r="A43" s="102"/>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90">
        <f>SUM(B43:AF43)</f>
        <v>0</v>
      </c>
      <c r="AH43" s="427">
        <f t="shared" si="8"/>
        <v>0</v>
      </c>
      <c r="AI43" s="168"/>
    </row>
    <row r="44" spans="1:35" ht="24" customHeight="1" x14ac:dyDescent="0.25">
      <c r="A44" s="102"/>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90">
        <f>SUM(B44:AF44)</f>
        <v>0</v>
      </c>
      <c r="AH44" s="427">
        <f t="shared" si="8"/>
        <v>0</v>
      </c>
      <c r="AI44" s="168"/>
    </row>
    <row r="45" spans="1:35" ht="24" customHeight="1" thickBot="1" x14ac:dyDescent="0.3">
      <c r="A45" s="227"/>
      <c r="B45" s="219"/>
      <c r="C45" s="219"/>
      <c r="D45" s="86"/>
      <c r="E45" s="86"/>
      <c r="F45" s="86"/>
      <c r="G45" s="86"/>
      <c r="H45" s="86"/>
      <c r="I45" s="219"/>
      <c r="J45" s="219"/>
      <c r="K45" s="219"/>
      <c r="L45" s="219"/>
      <c r="M45" s="219"/>
      <c r="N45" s="219"/>
      <c r="O45" s="219"/>
      <c r="P45" s="86"/>
      <c r="Q45" s="86"/>
      <c r="R45" s="86"/>
      <c r="S45" s="86"/>
      <c r="T45" s="86"/>
      <c r="U45" s="219"/>
      <c r="V45" s="219"/>
      <c r="W45" s="219"/>
      <c r="X45" s="219"/>
      <c r="Y45" s="219"/>
      <c r="Z45" s="219"/>
      <c r="AA45" s="219"/>
      <c r="AB45" s="219"/>
      <c r="AC45" s="219"/>
      <c r="AD45" s="219"/>
      <c r="AE45" s="219"/>
      <c r="AF45" s="219"/>
      <c r="AG45" s="126">
        <f>SUM(B45:AF45)</f>
        <v>0</v>
      </c>
      <c r="AH45" s="427">
        <f t="shared" si="8"/>
        <v>0</v>
      </c>
      <c r="AI45" s="222"/>
    </row>
    <row r="46" spans="1:35" ht="24" customHeight="1" x14ac:dyDescent="0.25">
      <c r="A46" s="233" t="s">
        <v>215</v>
      </c>
      <c r="B46" s="380"/>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2"/>
    </row>
    <row r="47" spans="1:35" ht="24" customHeight="1" x14ac:dyDescent="0.25">
      <c r="A47" s="102"/>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90">
        <f>SUM(B47:AF47)</f>
        <v>0</v>
      </c>
      <c r="AH47" s="427">
        <f>AG47/168</f>
        <v>0</v>
      </c>
      <c r="AI47" s="168"/>
    </row>
    <row r="48" spans="1:35" ht="24" customHeight="1" x14ac:dyDescent="0.25">
      <c r="A48" s="102"/>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90">
        <f>SUM(B48:AF48)</f>
        <v>0</v>
      </c>
      <c r="AH48" s="427">
        <f t="shared" ref="AH48:AH51" si="9">AG48/168</f>
        <v>0</v>
      </c>
      <c r="AI48" s="168"/>
    </row>
    <row r="49" spans="1:35" ht="24" customHeight="1" x14ac:dyDescent="0.25">
      <c r="A49" s="102"/>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90">
        <f>SUM(B49:AF49)</f>
        <v>0</v>
      </c>
      <c r="AH49" s="427">
        <f t="shared" si="9"/>
        <v>0</v>
      </c>
      <c r="AI49" s="168"/>
    </row>
    <row r="50" spans="1:35" ht="24" customHeight="1" x14ac:dyDescent="0.25">
      <c r="A50" s="102"/>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90">
        <f>SUM(B50:AF50)</f>
        <v>0</v>
      </c>
      <c r="AH50" s="427">
        <f t="shared" si="9"/>
        <v>0</v>
      </c>
      <c r="AI50" s="168"/>
    </row>
    <row r="51" spans="1:35" ht="24" customHeight="1" thickBot="1" x14ac:dyDescent="0.3">
      <c r="A51" s="227"/>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126">
        <f>SUM(B51:AF51)</f>
        <v>0</v>
      </c>
      <c r="AH51" s="427">
        <f t="shared" si="9"/>
        <v>0</v>
      </c>
      <c r="AI51" s="222"/>
    </row>
    <row r="52" spans="1:35" ht="32.1" customHeight="1" x14ac:dyDescent="0.25">
      <c r="A52" s="294" t="s">
        <v>216</v>
      </c>
      <c r="B52" s="224">
        <f>'工時記錄表-114'!B28</f>
        <v>0</v>
      </c>
      <c r="C52" s="224">
        <f>'工時記錄表-114'!C28</f>
        <v>40</v>
      </c>
      <c r="D52" s="224">
        <f>'工時記錄表-114'!D28</f>
        <v>40</v>
      </c>
      <c r="E52" s="224">
        <f>'工時記錄表-114'!E28</f>
        <v>40</v>
      </c>
      <c r="F52" s="224">
        <f>'工時記錄表-114'!F28</f>
        <v>39</v>
      </c>
      <c r="G52" s="224">
        <f>'工時記錄表-114'!G28</f>
        <v>0</v>
      </c>
      <c r="H52" s="224">
        <f>'工時記錄表-114'!H28</f>
        <v>40</v>
      </c>
      <c r="I52" s="224">
        <f>'工時記錄表-114'!I28</f>
        <v>0</v>
      </c>
      <c r="J52" s="224">
        <f>'工時記錄表-114'!J28</f>
        <v>40</v>
      </c>
      <c r="K52" s="224">
        <f>'工時記錄表-114'!K28</f>
        <v>38</v>
      </c>
      <c r="L52" s="224">
        <f>'工時記錄表-114'!L28</f>
        <v>40</v>
      </c>
      <c r="M52" s="224">
        <f>'工時記錄表-114'!M28</f>
        <v>40</v>
      </c>
      <c r="N52" s="224">
        <f>'工時記錄表-114'!N28</f>
        <v>0</v>
      </c>
      <c r="O52" s="224">
        <f>'工時記錄表-114'!O28</f>
        <v>40</v>
      </c>
      <c r="P52" s="224">
        <f>'工時記錄表-114'!P28</f>
        <v>0</v>
      </c>
      <c r="Q52" s="224">
        <f>'工時記錄表-114'!Q28</f>
        <v>40</v>
      </c>
      <c r="R52" s="224">
        <f>'工時記錄表-114'!R28</f>
        <v>0</v>
      </c>
      <c r="S52" s="224">
        <f>'工時記錄表-114'!S28</f>
        <v>40</v>
      </c>
      <c r="T52" s="224">
        <f>'工時記錄表-114'!T28</f>
        <v>40</v>
      </c>
      <c r="U52" s="224">
        <f>'工時記錄表-114'!U28</f>
        <v>0</v>
      </c>
      <c r="V52" s="224">
        <f>'工時記錄表-114'!V28</f>
        <v>40</v>
      </c>
      <c r="W52" s="224">
        <f>'工時記錄表-114'!W28</f>
        <v>0</v>
      </c>
      <c r="X52" s="224">
        <f>'工時記錄表-114'!X28</f>
        <v>40</v>
      </c>
      <c r="Y52" s="224">
        <f>'工時記錄表-114'!Y28</f>
        <v>40</v>
      </c>
      <c r="Z52" s="224">
        <f>'工時記錄表-114'!Z28</f>
        <v>40</v>
      </c>
      <c r="AA52" s="224">
        <f>'工時記錄表-114'!AA28</f>
        <v>40</v>
      </c>
      <c r="AB52" s="224">
        <f>'工時記錄表-114'!AB28</f>
        <v>0</v>
      </c>
      <c r="AC52" s="224">
        <f>'工時記錄表-114'!AC28</f>
        <v>24</v>
      </c>
      <c r="AD52" s="224">
        <f>'工時記錄表-114'!AD28</f>
        <v>24</v>
      </c>
      <c r="AE52" s="224">
        <f>'工時記錄表-114'!AE28</f>
        <v>24</v>
      </c>
      <c r="AF52" s="224">
        <f>'工時記錄表-114'!AF28</f>
        <v>24</v>
      </c>
      <c r="AG52" s="225">
        <f>SUM(B52:AF52)</f>
        <v>813</v>
      </c>
      <c r="AH52" s="383"/>
      <c r="AI52" s="384"/>
    </row>
    <row r="53" spans="1:35" ht="32.1" customHeight="1" thickBot="1" x14ac:dyDescent="0.3">
      <c r="A53" s="177" t="s">
        <v>57</v>
      </c>
      <c r="B53" s="103">
        <f>SUM(B5:B52)</f>
        <v>0</v>
      </c>
      <c r="C53" s="103">
        <f>SUM(C5:C52)</f>
        <v>80</v>
      </c>
      <c r="D53" s="103">
        <f>SUM(D5:D52)</f>
        <v>40</v>
      </c>
      <c r="E53" s="103">
        <f>SUM(E5:E52)</f>
        <v>40</v>
      </c>
      <c r="F53" s="103">
        <f>SUM(F5:F52)</f>
        <v>79</v>
      </c>
      <c r="G53" s="103">
        <f>SUM(G5:G52)</f>
        <v>40</v>
      </c>
      <c r="H53" s="103">
        <f>SUM(H5:H52)</f>
        <v>80</v>
      </c>
      <c r="I53" s="103">
        <f>SUM(I5:I52)</f>
        <v>40</v>
      </c>
      <c r="J53" s="103">
        <f>SUM(J5:J52)</f>
        <v>80</v>
      </c>
      <c r="K53" s="103">
        <f>SUM(K5:K52)</f>
        <v>38</v>
      </c>
      <c r="L53" s="103">
        <f>SUM(L5:L52)</f>
        <v>40</v>
      </c>
      <c r="M53" s="103">
        <f>SUM(M5:M52)</f>
        <v>80</v>
      </c>
      <c r="N53" s="103">
        <f>SUM(N5:N52)</f>
        <v>40</v>
      </c>
      <c r="O53" s="103">
        <f>SUM(O5:O52)</f>
        <v>80</v>
      </c>
      <c r="P53" s="103">
        <f>SUM(P5:P52)</f>
        <v>40</v>
      </c>
      <c r="Q53" s="103">
        <f>SUM(Q5:Q52)</f>
        <v>80</v>
      </c>
      <c r="R53" s="103">
        <f>SUM(R5:R52)</f>
        <v>0</v>
      </c>
      <c r="S53" s="103">
        <f>SUM(S5:S52)</f>
        <v>40</v>
      </c>
      <c r="T53" s="103">
        <f>SUM(T5:T52)</f>
        <v>80</v>
      </c>
      <c r="U53" s="103">
        <f>SUM(U5:U52)</f>
        <v>40</v>
      </c>
      <c r="V53" s="103">
        <f>SUM(V5:V52)</f>
        <v>80</v>
      </c>
      <c r="W53" s="103">
        <f>SUM(W5:W52)</f>
        <v>40</v>
      </c>
      <c r="X53" s="103">
        <f>SUM(X5:X52)</f>
        <v>80</v>
      </c>
      <c r="Y53" s="103">
        <f>SUM(Y5:Y52)</f>
        <v>40</v>
      </c>
      <c r="Z53" s="103">
        <f>SUM(Z5:Z52)</f>
        <v>40</v>
      </c>
      <c r="AA53" s="103">
        <f>SUM(AA5:AA52)</f>
        <v>40</v>
      </c>
      <c r="AB53" s="103">
        <f>SUM(AB5:AB52)</f>
        <v>40</v>
      </c>
      <c r="AC53" s="103">
        <f>SUM(AC5:AC52)</f>
        <v>24</v>
      </c>
      <c r="AD53" s="103">
        <f>SUM(AD5:AD52)</f>
        <v>24</v>
      </c>
      <c r="AE53" s="103">
        <f>SUM(AE5:AE52)</f>
        <v>24</v>
      </c>
      <c r="AF53" s="103">
        <f>SUM(AF5:AF52)</f>
        <v>24</v>
      </c>
      <c r="AG53" s="126">
        <f>SUM(AG5:AG52)</f>
        <v>1493</v>
      </c>
      <c r="AH53" s="385"/>
      <c r="AI53" s="386"/>
    </row>
    <row r="54" spans="1:35" ht="21.95" customHeight="1" x14ac:dyDescent="0.25">
      <c r="A54" s="369" t="s">
        <v>69</v>
      </c>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row>
    <row r="55" spans="1:35" ht="21.95" customHeight="1" x14ac:dyDescent="0.25">
      <c r="A55" s="377" t="s">
        <v>120</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row>
    <row r="56" spans="1:35" ht="21.95" customHeight="1" x14ac:dyDescent="0.25">
      <c r="A56" s="357" t="s">
        <v>62</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row>
    <row r="57" spans="1:35" ht="21.95" customHeight="1" x14ac:dyDescent="0.25">
      <c r="A57" s="357" t="s">
        <v>63</v>
      </c>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row>
    <row r="58" spans="1:35" ht="21.95" customHeight="1" x14ac:dyDescent="0.25">
      <c r="A58" s="357" t="s">
        <v>64</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row>
    <row r="59" spans="1:35" ht="21.95" customHeight="1" x14ac:dyDescent="0.25">
      <c r="A59" s="357" t="s">
        <v>65</v>
      </c>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row>
    <row r="60" spans="1:35" ht="21.95" customHeight="1" x14ac:dyDescent="0.25">
      <c r="A60" s="370" t="s">
        <v>66</v>
      </c>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row>
  </sheetData>
  <mergeCells count="18">
    <mergeCell ref="A58:AI58"/>
    <mergeCell ref="A59:AI59"/>
    <mergeCell ref="A60:AI60"/>
    <mergeCell ref="B10:AI10"/>
    <mergeCell ref="B16:AI16"/>
    <mergeCell ref="B22:AI22"/>
    <mergeCell ref="B28:AI28"/>
    <mergeCell ref="B34:AI34"/>
    <mergeCell ref="B46:AI46"/>
    <mergeCell ref="A55:AI55"/>
    <mergeCell ref="A54:AI54"/>
    <mergeCell ref="A56:AI56"/>
    <mergeCell ref="AH52:AI53"/>
    <mergeCell ref="A1:AI1"/>
    <mergeCell ref="A2:AI2"/>
    <mergeCell ref="B4:AI4"/>
    <mergeCell ref="B40:AI40"/>
    <mergeCell ref="A57:AI57"/>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B17F-12E3-4004-8D05-23EFF4978BFC}">
  <dimension ref="A1:L59"/>
  <sheetViews>
    <sheetView workbookViewId="0">
      <selection activeCell="A4" sqref="A4"/>
    </sheetView>
  </sheetViews>
  <sheetFormatPr defaultRowHeight="15.75" x14ac:dyDescent="0.25"/>
  <cols>
    <col min="1" max="1" width="16.42578125" style="99" customWidth="1"/>
    <col min="2" max="2" width="13.5703125" style="99" bestFit="1" customWidth="1"/>
    <col min="3" max="3" width="14.28515625" style="99" customWidth="1"/>
    <col min="4" max="4" width="14" style="99" customWidth="1"/>
    <col min="5" max="5" width="21.28515625" style="146" customWidth="1"/>
    <col min="6" max="6" width="22.7109375" style="97" customWidth="1"/>
    <col min="7" max="7" width="23.5703125" style="97" customWidth="1"/>
    <col min="8" max="8" width="9.140625" style="291"/>
    <col min="9" max="9" width="9.140625" style="97"/>
    <col min="10" max="10" width="12.28515625" style="99" bestFit="1" customWidth="1"/>
    <col min="11" max="11" width="16.28515625" style="125" customWidth="1"/>
    <col min="12" max="12" width="18.7109375" style="99" bestFit="1" customWidth="1"/>
    <col min="13" max="16384" width="9.140625" style="97"/>
  </cols>
  <sheetData>
    <row r="1" spans="1:12" ht="24" customHeight="1" x14ac:dyDescent="0.25">
      <c r="A1" s="353" t="s">
        <v>70</v>
      </c>
      <c r="B1" s="354"/>
      <c r="C1" s="354"/>
      <c r="D1" s="354"/>
      <c r="E1" s="354"/>
      <c r="F1" s="354"/>
      <c r="G1" s="354"/>
      <c r="H1" s="354"/>
      <c r="I1" s="354"/>
      <c r="J1" s="354"/>
      <c r="K1" s="354"/>
      <c r="L1" s="354"/>
    </row>
    <row r="2" spans="1:12" s="98" customFormat="1" ht="24" customHeight="1" thickBot="1" x14ac:dyDescent="0.3">
      <c r="A2" s="368" t="str">
        <f>"公司名稱："&amp;會計報告封面!I6</f>
        <v>公司名稱：</v>
      </c>
      <c r="B2" s="368"/>
      <c r="C2" s="368"/>
      <c r="D2" s="368"/>
      <c r="E2" s="368"/>
      <c r="F2" s="368"/>
      <c r="G2" s="368"/>
      <c r="H2" s="368"/>
      <c r="I2" s="368"/>
      <c r="J2" s="368"/>
      <c r="K2" s="368"/>
      <c r="L2" s="106" t="s">
        <v>38</v>
      </c>
    </row>
    <row r="3" spans="1:12" ht="35.1" customHeight="1" x14ac:dyDescent="0.25">
      <c r="A3" s="283" t="s">
        <v>71</v>
      </c>
      <c r="B3" s="284" t="s">
        <v>72</v>
      </c>
      <c r="C3" s="303" t="s">
        <v>73</v>
      </c>
      <c r="D3" s="303" t="s">
        <v>74</v>
      </c>
      <c r="E3" s="284" t="s">
        <v>75</v>
      </c>
      <c r="F3" s="284" t="s">
        <v>82</v>
      </c>
      <c r="G3" s="303" t="s">
        <v>103</v>
      </c>
      <c r="H3" s="286" t="s">
        <v>84</v>
      </c>
      <c r="I3" s="303" t="s">
        <v>83</v>
      </c>
      <c r="J3" s="303" t="s">
        <v>85</v>
      </c>
      <c r="K3" s="304" t="s">
        <v>169</v>
      </c>
      <c r="L3" s="305" t="s">
        <v>76</v>
      </c>
    </row>
    <row r="4" spans="1:12" ht="20.100000000000001" customHeight="1" x14ac:dyDescent="0.25">
      <c r="A4" s="102" t="s">
        <v>55</v>
      </c>
      <c r="B4" s="387"/>
      <c r="C4" s="387"/>
      <c r="D4" s="387"/>
      <c r="E4" s="387"/>
      <c r="F4" s="387"/>
      <c r="G4" s="387"/>
      <c r="H4" s="387"/>
      <c r="I4" s="387"/>
      <c r="J4" s="387"/>
      <c r="K4" s="387"/>
      <c r="L4" s="107"/>
    </row>
    <row r="5" spans="1:12" ht="20.100000000000001" customHeight="1" x14ac:dyDescent="0.25">
      <c r="A5" s="102"/>
      <c r="B5" s="86">
        <v>1140909001</v>
      </c>
      <c r="C5" s="123" t="s">
        <v>219</v>
      </c>
      <c r="D5" s="123" t="s">
        <v>77</v>
      </c>
      <c r="E5" s="100" t="s">
        <v>81</v>
      </c>
      <c r="F5" s="100" t="s">
        <v>172</v>
      </c>
      <c r="G5" s="100" t="s">
        <v>172</v>
      </c>
      <c r="H5" s="289">
        <v>30</v>
      </c>
      <c r="I5" s="86" t="s">
        <v>173</v>
      </c>
      <c r="J5" s="136">
        <f>K5/H5</f>
        <v>6500</v>
      </c>
      <c r="K5" s="94">
        <v>195000</v>
      </c>
      <c r="L5" s="108" t="s">
        <v>218</v>
      </c>
    </row>
    <row r="6" spans="1:12" ht="20.100000000000001" customHeight="1" x14ac:dyDescent="0.25">
      <c r="A6" s="102"/>
      <c r="B6" s="86">
        <v>1140909002</v>
      </c>
      <c r="C6" s="123" t="s">
        <v>219</v>
      </c>
      <c r="D6" s="123" t="s">
        <v>77</v>
      </c>
      <c r="E6" s="100" t="s">
        <v>81</v>
      </c>
      <c r="F6" s="100" t="s">
        <v>174</v>
      </c>
      <c r="G6" s="100" t="s">
        <v>174</v>
      </c>
      <c r="H6" s="289">
        <v>30</v>
      </c>
      <c r="I6" s="86" t="s">
        <v>175</v>
      </c>
      <c r="J6" s="136">
        <f>K6/H6</f>
        <v>3000</v>
      </c>
      <c r="K6" s="94">
        <v>90000</v>
      </c>
      <c r="L6" s="306" t="s">
        <v>218</v>
      </c>
    </row>
    <row r="7" spans="1:12" ht="20.100000000000001" customHeight="1" x14ac:dyDescent="0.25">
      <c r="A7" s="295" t="s">
        <v>14</v>
      </c>
      <c r="B7" s="138"/>
      <c r="C7" s="238"/>
      <c r="D7" s="238"/>
      <c r="E7" s="238"/>
      <c r="F7" s="238"/>
      <c r="G7" s="238"/>
      <c r="H7" s="238"/>
      <c r="I7" s="238"/>
      <c r="J7" s="307"/>
      <c r="K7" s="90">
        <f>SUM(K5:K6)</f>
        <v>285000</v>
      </c>
      <c r="L7" s="108"/>
    </row>
    <row r="8" spans="1:12" ht="20.100000000000001" customHeight="1" x14ac:dyDescent="0.25">
      <c r="A8" s="102" t="s">
        <v>193</v>
      </c>
      <c r="B8" s="387"/>
      <c r="C8" s="387"/>
      <c r="D8" s="387"/>
      <c r="E8" s="387"/>
      <c r="F8" s="387"/>
      <c r="G8" s="387"/>
      <c r="H8" s="387"/>
      <c r="I8" s="387"/>
      <c r="J8" s="387"/>
      <c r="K8" s="387"/>
      <c r="L8" s="388"/>
    </row>
    <row r="9" spans="1:12" ht="20.100000000000001" customHeight="1" x14ac:dyDescent="0.25">
      <c r="A9" s="102"/>
      <c r="B9" s="86"/>
      <c r="C9" s="123"/>
      <c r="D9" s="123"/>
      <c r="E9" s="100"/>
      <c r="F9" s="100"/>
      <c r="G9" s="84"/>
      <c r="H9" s="289"/>
      <c r="I9" s="86"/>
      <c r="J9" s="136" t="e">
        <f t="shared" ref="J9:J10" si="0">K9/H9</f>
        <v>#DIV/0!</v>
      </c>
      <c r="K9" s="94"/>
      <c r="L9" s="108"/>
    </row>
    <row r="10" spans="1:12" ht="20.100000000000001" customHeight="1" x14ac:dyDescent="0.25">
      <c r="A10" s="102"/>
      <c r="B10" s="86"/>
      <c r="C10" s="86"/>
      <c r="D10" s="86"/>
      <c r="E10" s="100"/>
      <c r="F10" s="100"/>
      <c r="G10" s="84"/>
      <c r="H10" s="289"/>
      <c r="I10" s="86"/>
      <c r="J10" s="136" t="e">
        <f t="shared" si="0"/>
        <v>#DIV/0!</v>
      </c>
      <c r="K10" s="94"/>
      <c r="L10" s="108"/>
    </row>
    <row r="11" spans="1:12" ht="20.100000000000001" customHeight="1" x14ac:dyDescent="0.25">
      <c r="A11" s="295" t="s">
        <v>14</v>
      </c>
      <c r="B11" s="138"/>
      <c r="C11" s="238"/>
      <c r="D11" s="238"/>
      <c r="E11" s="238"/>
      <c r="F11" s="238"/>
      <c r="G11" s="238"/>
      <c r="H11" s="238"/>
      <c r="I11" s="238"/>
      <c r="J11" s="307"/>
      <c r="K11" s="90">
        <f>SUM(K9:K10)</f>
        <v>0</v>
      </c>
      <c r="L11" s="108"/>
    </row>
    <row r="12" spans="1:12" ht="20.100000000000001" customHeight="1" x14ac:dyDescent="0.25">
      <c r="A12" s="102" t="s">
        <v>194</v>
      </c>
      <c r="B12" s="387"/>
      <c r="C12" s="387"/>
      <c r="D12" s="387"/>
      <c r="E12" s="387"/>
      <c r="F12" s="387"/>
      <c r="G12" s="387"/>
      <c r="H12" s="387"/>
      <c r="I12" s="387"/>
      <c r="J12" s="387"/>
      <c r="K12" s="387"/>
      <c r="L12" s="388"/>
    </row>
    <row r="13" spans="1:12" ht="20.100000000000001" customHeight="1" x14ac:dyDescent="0.25">
      <c r="A13" s="102"/>
      <c r="B13" s="86"/>
      <c r="C13" s="123"/>
      <c r="D13" s="123"/>
      <c r="E13" s="100"/>
      <c r="F13" s="101"/>
      <c r="G13" s="84"/>
      <c r="H13" s="289"/>
      <c r="I13" s="86"/>
      <c r="J13" s="136" t="e">
        <f t="shared" ref="J13:J14" si="1">K13/H13</f>
        <v>#DIV/0!</v>
      </c>
      <c r="K13" s="94"/>
      <c r="L13" s="108"/>
    </row>
    <row r="14" spans="1:12" ht="20.100000000000001" customHeight="1" x14ac:dyDescent="0.25">
      <c r="A14" s="102"/>
      <c r="B14" s="86"/>
      <c r="C14" s="86"/>
      <c r="D14" s="86"/>
      <c r="E14" s="100"/>
      <c r="F14" s="101"/>
      <c r="G14" s="84"/>
      <c r="H14" s="289"/>
      <c r="I14" s="86"/>
      <c r="J14" s="136" t="e">
        <f t="shared" si="1"/>
        <v>#DIV/0!</v>
      </c>
      <c r="K14" s="94"/>
      <c r="L14" s="108"/>
    </row>
    <row r="15" spans="1:12" ht="20.100000000000001" customHeight="1" x14ac:dyDescent="0.25">
      <c r="A15" s="295" t="s">
        <v>14</v>
      </c>
      <c r="B15" s="138"/>
      <c r="C15" s="238"/>
      <c r="D15" s="238"/>
      <c r="E15" s="238"/>
      <c r="F15" s="238"/>
      <c r="G15" s="238"/>
      <c r="H15" s="238"/>
      <c r="I15" s="238"/>
      <c r="J15" s="307"/>
      <c r="K15" s="90">
        <f>SUM(K13:K14)</f>
        <v>0</v>
      </c>
      <c r="L15" s="108"/>
    </row>
    <row r="16" spans="1:12" ht="20.100000000000001" customHeight="1" x14ac:dyDescent="0.25">
      <c r="A16" s="102" t="s">
        <v>195</v>
      </c>
      <c r="B16" s="387"/>
      <c r="C16" s="387"/>
      <c r="D16" s="387"/>
      <c r="E16" s="387"/>
      <c r="F16" s="387"/>
      <c r="G16" s="387"/>
      <c r="H16" s="387"/>
      <c r="I16" s="387"/>
      <c r="J16" s="387"/>
      <c r="K16" s="387"/>
      <c r="L16" s="388"/>
    </row>
    <row r="17" spans="1:12" ht="20.100000000000001" customHeight="1" x14ac:dyDescent="0.25">
      <c r="A17" s="102"/>
      <c r="B17" s="86"/>
      <c r="C17" s="86"/>
      <c r="D17" s="86"/>
      <c r="E17" s="100"/>
      <c r="F17" s="101"/>
      <c r="G17" s="84"/>
      <c r="H17" s="289"/>
      <c r="I17" s="86"/>
      <c r="J17" s="136" t="e">
        <f t="shared" ref="J17:J18" si="2">K17/H17</f>
        <v>#DIV/0!</v>
      </c>
      <c r="K17" s="94"/>
      <c r="L17" s="108"/>
    </row>
    <row r="18" spans="1:12" ht="20.100000000000001" customHeight="1" x14ac:dyDescent="0.25">
      <c r="A18" s="102"/>
      <c r="B18" s="86"/>
      <c r="C18" s="86"/>
      <c r="D18" s="86"/>
      <c r="E18" s="100"/>
      <c r="F18" s="101"/>
      <c r="G18" s="84"/>
      <c r="H18" s="289"/>
      <c r="I18" s="86"/>
      <c r="J18" s="136" t="e">
        <f t="shared" si="2"/>
        <v>#DIV/0!</v>
      </c>
      <c r="K18" s="94"/>
      <c r="L18" s="108"/>
    </row>
    <row r="19" spans="1:12" ht="20.100000000000001" customHeight="1" x14ac:dyDescent="0.25">
      <c r="A19" s="295" t="s">
        <v>14</v>
      </c>
      <c r="B19" s="138"/>
      <c r="C19" s="238"/>
      <c r="D19" s="238"/>
      <c r="E19" s="238"/>
      <c r="F19" s="238"/>
      <c r="G19" s="238"/>
      <c r="H19" s="238"/>
      <c r="I19" s="238"/>
      <c r="J19" s="307"/>
      <c r="K19" s="90">
        <f>SUM(K17:K18)</f>
        <v>0</v>
      </c>
      <c r="L19" s="108"/>
    </row>
    <row r="20" spans="1:12" ht="20.100000000000001" customHeight="1" x14ac:dyDescent="0.25">
      <c r="A20" s="102" t="s">
        <v>197</v>
      </c>
      <c r="B20" s="387"/>
      <c r="C20" s="387"/>
      <c r="D20" s="387"/>
      <c r="E20" s="387"/>
      <c r="F20" s="387"/>
      <c r="G20" s="387"/>
      <c r="H20" s="387"/>
      <c r="I20" s="387"/>
      <c r="J20" s="387"/>
      <c r="K20" s="387"/>
      <c r="L20" s="388"/>
    </row>
    <row r="21" spans="1:12" ht="20.100000000000001" customHeight="1" x14ac:dyDescent="0.25">
      <c r="A21" s="102"/>
      <c r="B21" s="86"/>
      <c r="C21" s="86"/>
      <c r="D21" s="86"/>
      <c r="E21" s="100"/>
      <c r="F21" s="101"/>
      <c r="G21" s="84"/>
      <c r="H21" s="289"/>
      <c r="I21" s="86"/>
      <c r="J21" s="136" t="e">
        <f t="shared" ref="J21:J22" si="3">K21/H21</f>
        <v>#DIV/0!</v>
      </c>
      <c r="K21" s="94"/>
      <c r="L21" s="108"/>
    </row>
    <row r="22" spans="1:12" ht="20.100000000000001" customHeight="1" x14ac:dyDescent="0.25">
      <c r="A22" s="102"/>
      <c r="B22" s="86"/>
      <c r="C22" s="86"/>
      <c r="D22" s="86"/>
      <c r="E22" s="100"/>
      <c r="F22" s="101"/>
      <c r="G22" s="84"/>
      <c r="H22" s="289"/>
      <c r="I22" s="86"/>
      <c r="J22" s="136" t="e">
        <f t="shared" si="3"/>
        <v>#DIV/0!</v>
      </c>
      <c r="K22" s="94"/>
      <c r="L22" s="108"/>
    </row>
    <row r="23" spans="1:12" ht="20.100000000000001" customHeight="1" x14ac:dyDescent="0.25">
      <c r="A23" s="295" t="s">
        <v>14</v>
      </c>
      <c r="B23" s="138"/>
      <c r="C23" s="238"/>
      <c r="D23" s="238"/>
      <c r="E23" s="238"/>
      <c r="F23" s="238"/>
      <c r="G23" s="238"/>
      <c r="H23" s="238"/>
      <c r="I23" s="238"/>
      <c r="J23" s="307"/>
      <c r="K23" s="90">
        <f>SUM(K21:K22)</f>
        <v>0</v>
      </c>
      <c r="L23" s="108"/>
    </row>
    <row r="24" spans="1:12" ht="20.100000000000001" customHeight="1" x14ac:dyDescent="0.25">
      <c r="A24" s="102" t="s">
        <v>198</v>
      </c>
      <c r="B24" s="387"/>
      <c r="C24" s="387"/>
      <c r="D24" s="387"/>
      <c r="E24" s="387"/>
      <c r="F24" s="387"/>
      <c r="G24" s="387"/>
      <c r="H24" s="387"/>
      <c r="I24" s="387"/>
      <c r="J24" s="387"/>
      <c r="K24" s="387"/>
      <c r="L24" s="108"/>
    </row>
    <row r="25" spans="1:12" ht="20.100000000000001" customHeight="1" x14ac:dyDescent="0.25">
      <c r="A25" s="102"/>
      <c r="B25" s="86"/>
      <c r="C25" s="123"/>
      <c r="D25" s="123"/>
      <c r="E25" s="100"/>
      <c r="F25" s="100"/>
      <c r="G25" s="84"/>
      <c r="H25" s="289"/>
      <c r="I25" s="86"/>
      <c r="J25" s="136" t="e">
        <f t="shared" ref="J25:J26" si="4">K25/H25</f>
        <v>#DIV/0!</v>
      </c>
      <c r="K25" s="94"/>
      <c r="L25" s="108"/>
    </row>
    <row r="26" spans="1:12" ht="20.100000000000001" customHeight="1" x14ac:dyDescent="0.25">
      <c r="A26" s="102"/>
      <c r="B26" s="86"/>
      <c r="C26" s="86"/>
      <c r="D26" s="86"/>
      <c r="E26" s="100"/>
      <c r="F26" s="101"/>
      <c r="G26" s="84"/>
      <c r="H26" s="289"/>
      <c r="I26" s="86"/>
      <c r="J26" s="136" t="e">
        <f t="shared" si="4"/>
        <v>#DIV/0!</v>
      </c>
      <c r="K26" s="94"/>
      <c r="L26" s="108"/>
    </row>
    <row r="27" spans="1:12" ht="20.100000000000001" customHeight="1" x14ac:dyDescent="0.25">
      <c r="A27" s="295" t="s">
        <v>14</v>
      </c>
      <c r="B27" s="308"/>
      <c r="C27" s="309"/>
      <c r="D27" s="309"/>
      <c r="E27" s="309"/>
      <c r="F27" s="309"/>
      <c r="G27" s="309"/>
      <c r="H27" s="309"/>
      <c r="I27" s="309"/>
      <c r="J27" s="310"/>
      <c r="K27" s="90">
        <f>SUM(K25:K26)</f>
        <v>0</v>
      </c>
      <c r="L27" s="108"/>
    </row>
    <row r="28" spans="1:12" ht="20.100000000000001" customHeight="1" x14ac:dyDescent="0.25">
      <c r="A28" s="102" t="s">
        <v>199</v>
      </c>
      <c r="B28" s="387"/>
      <c r="C28" s="387"/>
      <c r="D28" s="387"/>
      <c r="E28" s="387"/>
      <c r="F28" s="387"/>
      <c r="G28" s="387"/>
      <c r="H28" s="387"/>
      <c r="I28" s="387"/>
      <c r="J28" s="387"/>
      <c r="K28" s="387"/>
      <c r="L28" s="388"/>
    </row>
    <row r="29" spans="1:12" ht="20.100000000000001" customHeight="1" x14ac:dyDescent="0.25">
      <c r="A29" s="102"/>
      <c r="B29" s="86"/>
      <c r="C29" s="86"/>
      <c r="D29" s="86"/>
      <c r="E29" s="100"/>
      <c r="F29" s="101"/>
      <c r="G29" s="84"/>
      <c r="H29" s="289"/>
      <c r="I29" s="86"/>
      <c r="J29" s="136" t="e">
        <f t="shared" ref="J29:J30" si="5">K29/H29</f>
        <v>#DIV/0!</v>
      </c>
      <c r="K29" s="94"/>
      <c r="L29" s="108"/>
    </row>
    <row r="30" spans="1:12" ht="20.100000000000001" customHeight="1" x14ac:dyDescent="0.25">
      <c r="A30" s="102"/>
      <c r="B30" s="86"/>
      <c r="C30" s="86"/>
      <c r="D30" s="86"/>
      <c r="E30" s="100"/>
      <c r="F30" s="101"/>
      <c r="G30" s="84"/>
      <c r="H30" s="289"/>
      <c r="I30" s="86"/>
      <c r="J30" s="136" t="e">
        <f t="shared" si="5"/>
        <v>#DIV/0!</v>
      </c>
      <c r="K30" s="94"/>
      <c r="L30" s="108"/>
    </row>
    <row r="31" spans="1:12" ht="20.100000000000001" customHeight="1" x14ac:dyDescent="0.25">
      <c r="A31" s="295" t="s">
        <v>14</v>
      </c>
      <c r="B31" s="138"/>
      <c r="C31" s="238"/>
      <c r="D31" s="238"/>
      <c r="E31" s="238"/>
      <c r="F31" s="238"/>
      <c r="G31" s="238"/>
      <c r="H31" s="238"/>
      <c r="I31" s="238"/>
      <c r="J31" s="307"/>
      <c r="K31" s="90">
        <f>SUM(K29:K30)</f>
        <v>0</v>
      </c>
      <c r="L31" s="108"/>
    </row>
    <row r="32" spans="1:12" ht="20.100000000000001" customHeight="1" x14ac:dyDescent="0.25">
      <c r="A32" s="102" t="s">
        <v>200</v>
      </c>
      <c r="B32" s="387"/>
      <c r="C32" s="387"/>
      <c r="D32" s="387"/>
      <c r="E32" s="387"/>
      <c r="F32" s="387"/>
      <c r="G32" s="387"/>
      <c r="H32" s="387"/>
      <c r="I32" s="387"/>
      <c r="J32" s="387"/>
      <c r="K32" s="387"/>
      <c r="L32" s="388"/>
    </row>
    <row r="33" spans="1:12" ht="20.100000000000001" customHeight="1" x14ac:dyDescent="0.25">
      <c r="A33" s="102"/>
      <c r="B33" s="86"/>
      <c r="C33" s="86"/>
      <c r="D33" s="86"/>
      <c r="E33" s="100"/>
      <c r="F33" s="101"/>
      <c r="G33" s="84"/>
      <c r="H33" s="289"/>
      <c r="I33" s="86"/>
      <c r="J33" s="136" t="e">
        <f t="shared" ref="J33:J34" si="6">K33/H33</f>
        <v>#DIV/0!</v>
      </c>
      <c r="K33" s="94"/>
      <c r="L33" s="108"/>
    </row>
    <row r="34" spans="1:12" ht="20.100000000000001" customHeight="1" x14ac:dyDescent="0.25">
      <c r="A34" s="102"/>
      <c r="B34" s="86"/>
      <c r="C34" s="86"/>
      <c r="D34" s="86"/>
      <c r="E34" s="100"/>
      <c r="F34" s="101"/>
      <c r="G34" s="84"/>
      <c r="H34" s="289"/>
      <c r="I34" s="86"/>
      <c r="J34" s="136" t="e">
        <f t="shared" si="6"/>
        <v>#DIV/0!</v>
      </c>
      <c r="K34" s="94"/>
      <c r="L34" s="108"/>
    </row>
    <row r="35" spans="1:12" ht="20.100000000000001" customHeight="1" x14ac:dyDescent="0.25">
      <c r="A35" s="295" t="s">
        <v>14</v>
      </c>
      <c r="B35" s="138"/>
      <c r="C35" s="238"/>
      <c r="D35" s="238"/>
      <c r="E35" s="238"/>
      <c r="F35" s="238"/>
      <c r="G35" s="238"/>
      <c r="H35" s="238"/>
      <c r="I35" s="238"/>
      <c r="J35" s="307"/>
      <c r="K35" s="90">
        <f>SUM(K33:K34)</f>
        <v>0</v>
      </c>
      <c r="L35" s="108"/>
    </row>
    <row r="36" spans="1:12" ht="20.100000000000001" customHeight="1" x14ac:dyDescent="0.25">
      <c r="A36" s="102" t="s">
        <v>201</v>
      </c>
      <c r="B36" s="387"/>
      <c r="C36" s="387"/>
      <c r="D36" s="387"/>
      <c r="E36" s="387"/>
      <c r="F36" s="387"/>
      <c r="G36" s="387"/>
      <c r="H36" s="387"/>
      <c r="I36" s="387"/>
      <c r="J36" s="387"/>
      <c r="K36" s="387"/>
      <c r="L36" s="388"/>
    </row>
    <row r="37" spans="1:12" ht="20.100000000000001" customHeight="1" x14ac:dyDescent="0.25">
      <c r="A37" s="102"/>
      <c r="B37" s="86"/>
      <c r="C37" s="86"/>
      <c r="D37" s="86"/>
      <c r="E37" s="100"/>
      <c r="F37" s="101"/>
      <c r="G37" s="84"/>
      <c r="H37" s="289"/>
      <c r="I37" s="86"/>
      <c r="J37" s="136" t="e">
        <f t="shared" ref="J37:J38" si="7">K37/H37</f>
        <v>#DIV/0!</v>
      </c>
      <c r="K37" s="94"/>
      <c r="L37" s="108"/>
    </row>
    <row r="38" spans="1:12" ht="20.100000000000001" customHeight="1" x14ac:dyDescent="0.25">
      <c r="A38" s="102"/>
      <c r="B38" s="86"/>
      <c r="C38" s="86"/>
      <c r="D38" s="86"/>
      <c r="E38" s="100"/>
      <c r="F38" s="101"/>
      <c r="G38" s="84"/>
      <c r="H38" s="289"/>
      <c r="I38" s="86"/>
      <c r="J38" s="136" t="e">
        <f t="shared" si="7"/>
        <v>#DIV/0!</v>
      </c>
      <c r="K38" s="94"/>
      <c r="L38" s="108"/>
    </row>
    <row r="39" spans="1:12" ht="20.100000000000001" customHeight="1" x14ac:dyDescent="0.25">
      <c r="A39" s="295" t="s">
        <v>14</v>
      </c>
      <c r="B39" s="138"/>
      <c r="C39" s="238"/>
      <c r="D39" s="238"/>
      <c r="E39" s="238"/>
      <c r="F39" s="238"/>
      <c r="G39" s="238"/>
      <c r="H39" s="238"/>
      <c r="I39" s="238"/>
      <c r="J39" s="307"/>
      <c r="K39" s="90">
        <f>SUM(K37:K38)</f>
        <v>0</v>
      </c>
      <c r="L39" s="108"/>
    </row>
    <row r="40" spans="1:12" ht="20.100000000000001" customHeight="1" x14ac:dyDescent="0.25">
      <c r="A40" s="102" t="s">
        <v>202</v>
      </c>
      <c r="B40" s="393"/>
      <c r="C40" s="394"/>
      <c r="D40" s="394"/>
      <c r="E40" s="394"/>
      <c r="F40" s="394"/>
      <c r="G40" s="394"/>
      <c r="H40" s="394"/>
      <c r="I40" s="394"/>
      <c r="J40" s="394"/>
      <c r="K40" s="394"/>
      <c r="L40" s="395"/>
    </row>
    <row r="41" spans="1:12" ht="20.100000000000001" customHeight="1" x14ac:dyDescent="0.25">
      <c r="A41" s="102"/>
      <c r="B41" s="86"/>
      <c r="C41" s="86"/>
      <c r="D41" s="86"/>
      <c r="E41" s="100"/>
      <c r="F41" s="101"/>
      <c r="G41" s="84"/>
      <c r="H41" s="289"/>
      <c r="I41" s="86"/>
      <c r="J41" s="136" t="e">
        <f t="shared" ref="J41:J42" si="8">K41/H41</f>
        <v>#DIV/0!</v>
      </c>
      <c r="K41" s="94"/>
      <c r="L41" s="108"/>
    </row>
    <row r="42" spans="1:12" ht="20.100000000000001" customHeight="1" x14ac:dyDescent="0.25">
      <c r="A42" s="102"/>
      <c r="B42" s="86"/>
      <c r="C42" s="86"/>
      <c r="D42" s="86"/>
      <c r="E42" s="100"/>
      <c r="F42" s="101"/>
      <c r="G42" s="84"/>
      <c r="H42" s="289"/>
      <c r="I42" s="86"/>
      <c r="J42" s="136" t="e">
        <f t="shared" si="8"/>
        <v>#DIV/0!</v>
      </c>
      <c r="K42" s="94"/>
      <c r="L42" s="108"/>
    </row>
    <row r="43" spans="1:12" ht="20.100000000000001" customHeight="1" x14ac:dyDescent="0.25">
      <c r="A43" s="295" t="s">
        <v>14</v>
      </c>
      <c r="B43" s="138"/>
      <c r="C43" s="238"/>
      <c r="D43" s="238"/>
      <c r="E43" s="238"/>
      <c r="F43" s="238"/>
      <c r="G43" s="238"/>
      <c r="H43" s="238"/>
      <c r="I43" s="238"/>
      <c r="J43" s="307"/>
      <c r="K43" s="90">
        <f>SUM(K41:K42)</f>
        <v>0</v>
      </c>
      <c r="L43" s="108"/>
    </row>
    <row r="44" spans="1:12" ht="20.100000000000001" customHeight="1" x14ac:dyDescent="0.25">
      <c r="A44" s="102" t="s">
        <v>203</v>
      </c>
      <c r="B44" s="387"/>
      <c r="C44" s="387"/>
      <c r="D44" s="387"/>
      <c r="E44" s="387"/>
      <c r="F44" s="387"/>
      <c r="G44" s="387"/>
      <c r="H44" s="387"/>
      <c r="I44" s="387"/>
      <c r="J44" s="387"/>
      <c r="K44" s="387"/>
      <c r="L44" s="388"/>
    </row>
    <row r="45" spans="1:12" ht="20.100000000000001" customHeight="1" x14ac:dyDescent="0.25">
      <c r="A45" s="102"/>
      <c r="B45" s="86"/>
      <c r="C45" s="86"/>
      <c r="D45" s="86"/>
      <c r="E45" s="100"/>
      <c r="F45" s="101"/>
      <c r="G45" s="84"/>
      <c r="H45" s="289"/>
      <c r="I45" s="86"/>
      <c r="J45" s="136" t="e">
        <f t="shared" ref="J45:J46" si="9">K45/H45</f>
        <v>#DIV/0!</v>
      </c>
      <c r="K45" s="94"/>
      <c r="L45" s="108"/>
    </row>
    <row r="46" spans="1:12" ht="20.100000000000001" customHeight="1" x14ac:dyDescent="0.25">
      <c r="A46" s="102"/>
      <c r="B46" s="86"/>
      <c r="C46" s="86"/>
      <c r="D46" s="86"/>
      <c r="E46" s="100"/>
      <c r="F46" s="101"/>
      <c r="G46" s="84"/>
      <c r="H46" s="289"/>
      <c r="I46" s="86"/>
      <c r="J46" s="136" t="e">
        <f t="shared" si="9"/>
        <v>#DIV/0!</v>
      </c>
      <c r="K46" s="94"/>
      <c r="L46" s="108"/>
    </row>
    <row r="47" spans="1:12" ht="20.100000000000001" customHeight="1" x14ac:dyDescent="0.25">
      <c r="A47" s="295" t="s">
        <v>14</v>
      </c>
      <c r="B47" s="138"/>
      <c r="C47" s="238"/>
      <c r="D47" s="238"/>
      <c r="E47" s="238"/>
      <c r="F47" s="238"/>
      <c r="G47" s="238"/>
      <c r="H47" s="238"/>
      <c r="I47" s="238"/>
      <c r="J47" s="307"/>
      <c r="K47" s="90">
        <f>SUM(K45:K46)</f>
        <v>0</v>
      </c>
      <c r="L47" s="108"/>
    </row>
    <row r="48" spans="1:12" ht="20.100000000000001" customHeight="1" x14ac:dyDescent="0.25">
      <c r="A48" s="102" t="s">
        <v>204</v>
      </c>
      <c r="B48" s="393"/>
      <c r="C48" s="394"/>
      <c r="D48" s="394"/>
      <c r="E48" s="394"/>
      <c r="F48" s="394"/>
      <c r="G48" s="394"/>
      <c r="H48" s="394"/>
      <c r="I48" s="394"/>
      <c r="J48" s="394"/>
      <c r="K48" s="394"/>
      <c r="L48" s="395"/>
    </row>
    <row r="49" spans="1:12" ht="20.100000000000001" customHeight="1" x14ac:dyDescent="0.25">
      <c r="A49" s="102"/>
      <c r="B49" s="86"/>
      <c r="C49" s="86"/>
      <c r="D49" s="86"/>
      <c r="E49" s="100"/>
      <c r="F49" s="101"/>
      <c r="G49" s="84"/>
      <c r="H49" s="289"/>
      <c r="I49" s="86"/>
      <c r="J49" s="136" t="e">
        <f t="shared" ref="J49:J50" si="10">K49/H49</f>
        <v>#DIV/0!</v>
      </c>
      <c r="K49" s="94"/>
      <c r="L49" s="108"/>
    </row>
    <row r="50" spans="1:12" ht="20.100000000000001" customHeight="1" x14ac:dyDescent="0.25">
      <c r="A50" s="102"/>
      <c r="B50" s="86"/>
      <c r="C50" s="86"/>
      <c r="D50" s="86"/>
      <c r="E50" s="100"/>
      <c r="F50" s="101"/>
      <c r="G50" s="84"/>
      <c r="H50" s="289"/>
      <c r="I50" s="86"/>
      <c r="J50" s="136" t="e">
        <f t="shared" si="10"/>
        <v>#DIV/0!</v>
      </c>
      <c r="K50" s="94"/>
      <c r="L50" s="108"/>
    </row>
    <row r="51" spans="1:12" ht="20.100000000000001" customHeight="1" thickBot="1" x14ac:dyDescent="0.3">
      <c r="A51" s="295" t="s">
        <v>14</v>
      </c>
      <c r="B51" s="269"/>
      <c r="C51" s="296"/>
      <c r="D51" s="296"/>
      <c r="E51" s="296"/>
      <c r="F51" s="296"/>
      <c r="G51" s="296"/>
      <c r="H51" s="296"/>
      <c r="I51" s="296"/>
      <c r="J51" s="297"/>
      <c r="K51" s="110">
        <f>SUM(K49:K50)</f>
        <v>0</v>
      </c>
      <c r="L51" s="228"/>
    </row>
    <row r="52" spans="1:12" ht="32.1" customHeight="1" thickBot="1" x14ac:dyDescent="0.3">
      <c r="A52" s="389" t="s">
        <v>138</v>
      </c>
      <c r="B52" s="390"/>
      <c r="C52" s="390"/>
      <c r="D52" s="390"/>
      <c r="E52" s="390"/>
      <c r="F52" s="390"/>
      <c r="G52" s="390"/>
      <c r="H52" s="390"/>
      <c r="I52" s="390"/>
      <c r="J52" s="391"/>
      <c r="K52" s="213">
        <f>SUM(K7,K11,K15,K19,K23,K27,K31,K35,K39,K43,K47,K51)</f>
        <v>285000</v>
      </c>
      <c r="L52" s="187"/>
    </row>
    <row r="53" spans="1:12" ht="21.95" customHeight="1" x14ac:dyDescent="0.25">
      <c r="A53" s="377" t="s">
        <v>184</v>
      </c>
      <c r="B53" s="377"/>
      <c r="C53" s="377"/>
      <c r="D53" s="377"/>
      <c r="E53" s="377"/>
      <c r="F53" s="377"/>
      <c r="G53" s="377"/>
      <c r="H53" s="377"/>
      <c r="I53" s="377"/>
      <c r="J53" s="377"/>
      <c r="K53" s="377"/>
      <c r="L53" s="377"/>
    </row>
    <row r="54" spans="1:12" ht="21.95" customHeight="1" x14ac:dyDescent="0.25">
      <c r="A54" s="377" t="s">
        <v>185</v>
      </c>
      <c r="B54" s="377"/>
      <c r="C54" s="377"/>
      <c r="D54" s="377"/>
      <c r="E54" s="377"/>
      <c r="F54" s="377"/>
      <c r="G54" s="377"/>
      <c r="H54" s="377"/>
      <c r="I54" s="377"/>
      <c r="J54" s="377"/>
      <c r="K54" s="377"/>
      <c r="L54" s="377"/>
    </row>
    <row r="55" spans="1:12" ht="21.95" customHeight="1" x14ac:dyDescent="0.25">
      <c r="A55" s="377" t="s">
        <v>78</v>
      </c>
      <c r="B55" s="377"/>
      <c r="C55" s="377"/>
      <c r="D55" s="377"/>
      <c r="E55" s="377"/>
      <c r="F55" s="377"/>
      <c r="G55" s="377"/>
      <c r="H55" s="377"/>
      <c r="I55" s="377"/>
      <c r="J55" s="377"/>
      <c r="K55" s="377"/>
      <c r="L55" s="377"/>
    </row>
    <row r="56" spans="1:12" ht="21.95" customHeight="1" x14ac:dyDescent="0.25">
      <c r="A56" s="357" t="s">
        <v>79</v>
      </c>
      <c r="B56" s="357"/>
      <c r="C56" s="357"/>
      <c r="D56" s="357"/>
      <c r="E56" s="357"/>
      <c r="F56" s="357"/>
      <c r="G56" s="357"/>
      <c r="H56" s="357"/>
      <c r="I56" s="357"/>
      <c r="J56" s="357"/>
      <c r="K56" s="357"/>
      <c r="L56" s="357"/>
    </row>
    <row r="57" spans="1:12" ht="21.95" customHeight="1" x14ac:dyDescent="0.25">
      <c r="A57" s="357" t="s">
        <v>186</v>
      </c>
      <c r="B57" s="357"/>
      <c r="C57" s="357"/>
      <c r="D57" s="357"/>
      <c r="E57" s="357"/>
      <c r="F57" s="357"/>
      <c r="G57" s="357"/>
      <c r="H57" s="357"/>
      <c r="I57" s="357"/>
      <c r="J57" s="357"/>
      <c r="K57" s="357"/>
      <c r="L57" s="357"/>
    </row>
    <row r="58" spans="1:12" ht="52.5" customHeight="1" x14ac:dyDescent="0.25">
      <c r="A58" s="392" t="s">
        <v>187</v>
      </c>
      <c r="B58" s="392"/>
      <c r="C58" s="392"/>
      <c r="D58" s="392"/>
      <c r="E58" s="392"/>
      <c r="F58" s="392"/>
      <c r="G58" s="392"/>
      <c r="H58" s="392"/>
      <c r="I58" s="392"/>
      <c r="J58" s="392"/>
      <c r="K58" s="392"/>
      <c r="L58" s="392"/>
    </row>
    <row r="59" spans="1:12" x14ac:dyDescent="0.25">
      <c r="A59" s="105"/>
      <c r="B59" s="105"/>
      <c r="C59" s="105"/>
      <c r="D59" s="105"/>
      <c r="E59" s="122"/>
      <c r="F59" s="104"/>
      <c r="G59" s="104"/>
      <c r="H59" s="290"/>
      <c r="I59" s="104"/>
      <c r="J59" s="105"/>
      <c r="K59" s="124"/>
      <c r="L59" s="105"/>
    </row>
  </sheetData>
  <mergeCells count="21">
    <mergeCell ref="B32:L32"/>
    <mergeCell ref="B36:L36"/>
    <mergeCell ref="B40:L40"/>
    <mergeCell ref="B4:K4"/>
    <mergeCell ref="B24:K24"/>
    <mergeCell ref="B44:L44"/>
    <mergeCell ref="B48:L48"/>
    <mergeCell ref="A52:J52"/>
    <mergeCell ref="A1:L1"/>
    <mergeCell ref="A58:L58"/>
    <mergeCell ref="A2:K2"/>
    <mergeCell ref="A53:L53"/>
    <mergeCell ref="A54:L54"/>
    <mergeCell ref="A55:L55"/>
    <mergeCell ref="A56:L56"/>
    <mergeCell ref="A57:L57"/>
    <mergeCell ref="B8:L8"/>
    <mergeCell ref="B12:L12"/>
    <mergeCell ref="B28:L28"/>
    <mergeCell ref="B16:L16"/>
    <mergeCell ref="B20:L20"/>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4E1F-A6A7-4BED-B055-019637C74B1D}">
  <dimension ref="A1:K57"/>
  <sheetViews>
    <sheetView workbookViewId="0">
      <selection activeCell="J49" sqref="J49"/>
    </sheetView>
  </sheetViews>
  <sheetFormatPr defaultRowHeight="15.75" x14ac:dyDescent="0.25"/>
  <cols>
    <col min="1" max="1" width="16.42578125" style="131" customWidth="1"/>
    <col min="2" max="3" width="23.7109375" customWidth="1"/>
    <col min="4" max="4" width="11.85546875" bestFit="1" customWidth="1"/>
    <col min="5" max="5" width="14.85546875" bestFit="1" customWidth="1"/>
    <col min="6" max="6" width="9.28515625" style="131" bestFit="1" customWidth="1"/>
    <col min="7" max="7" width="18.28515625" customWidth="1"/>
    <col min="8" max="8" width="12.140625" customWidth="1"/>
    <col min="9" max="9" width="25" customWidth="1"/>
    <col min="10" max="10" width="15.7109375" style="241" customWidth="1"/>
    <col min="11" max="11" width="14.28515625" customWidth="1"/>
  </cols>
  <sheetData>
    <row r="1" spans="1:11" ht="24" customHeight="1" x14ac:dyDescent="0.25">
      <c r="A1" s="338" t="s">
        <v>97</v>
      </c>
      <c r="B1" s="338"/>
      <c r="C1" s="338"/>
      <c r="D1" s="338"/>
      <c r="E1" s="338"/>
      <c r="F1" s="338"/>
      <c r="G1" s="338"/>
      <c r="H1" s="338"/>
      <c r="I1" s="338"/>
      <c r="J1" s="338"/>
      <c r="K1" s="338"/>
    </row>
    <row r="2" spans="1:11" ht="24" customHeight="1" thickBot="1" x14ac:dyDescent="0.3">
      <c r="A2" s="396" t="str">
        <f>"公司名稱："&amp;會計報告封面!I6</f>
        <v>公司名稱：</v>
      </c>
      <c r="B2" s="396"/>
      <c r="C2" s="396"/>
      <c r="D2" s="396"/>
      <c r="E2" s="396"/>
      <c r="F2" s="396"/>
      <c r="G2" s="396"/>
      <c r="H2" s="396"/>
      <c r="I2" s="396"/>
      <c r="J2" s="271"/>
      <c r="K2" s="137" t="s">
        <v>38</v>
      </c>
    </row>
    <row r="3" spans="1:11" ht="63.75" thickBot="1" x14ac:dyDescent="0.3">
      <c r="A3" s="298" t="s">
        <v>91</v>
      </c>
      <c r="B3" s="299" t="s">
        <v>109</v>
      </c>
      <c r="C3" s="299" t="s">
        <v>103</v>
      </c>
      <c r="D3" s="143" t="s">
        <v>92</v>
      </c>
      <c r="E3" s="299" t="s">
        <v>98</v>
      </c>
      <c r="F3" s="299" t="s">
        <v>99</v>
      </c>
      <c r="G3" s="299" t="s">
        <v>100</v>
      </c>
      <c r="H3" s="299" t="s">
        <v>93</v>
      </c>
      <c r="I3" s="299" t="s">
        <v>101</v>
      </c>
      <c r="J3" s="300" t="s">
        <v>110</v>
      </c>
      <c r="K3" s="301" t="s">
        <v>102</v>
      </c>
    </row>
    <row r="4" spans="1:11" ht="20.100000000000001" customHeight="1" x14ac:dyDescent="0.25">
      <c r="A4" s="102" t="s">
        <v>55</v>
      </c>
      <c r="B4" s="380"/>
      <c r="C4" s="381"/>
      <c r="D4" s="381"/>
      <c r="E4" s="381"/>
      <c r="F4" s="381"/>
      <c r="G4" s="381"/>
      <c r="H4" s="381"/>
      <c r="I4" s="381"/>
      <c r="J4" s="381"/>
      <c r="K4" s="382"/>
    </row>
    <row r="5" spans="1:11" ht="20.100000000000001" customHeight="1" x14ac:dyDescent="0.25">
      <c r="A5" s="302"/>
      <c r="B5" s="148" t="s">
        <v>171</v>
      </c>
      <c r="C5" s="148" t="s">
        <v>171</v>
      </c>
      <c r="D5" s="322" t="s">
        <v>176</v>
      </c>
      <c r="E5" s="151">
        <v>1759048</v>
      </c>
      <c r="F5" s="150">
        <v>1</v>
      </c>
      <c r="G5" s="151">
        <v>1584238</v>
      </c>
      <c r="H5" s="152">
        <v>1.08</v>
      </c>
      <c r="I5" s="141">
        <f>IF(H5&lt;&gt;0,ROUND((G5/ROUND(H5*12,0))*F5,0),0)</f>
        <v>121864</v>
      </c>
      <c r="J5" s="245">
        <f>'設備使用記錄表-114'!AI6</f>
        <v>0.90909090909090906</v>
      </c>
      <c r="K5" s="246">
        <f>ROUND(I5*J5,0)</f>
        <v>110785</v>
      </c>
    </row>
    <row r="6" spans="1:11" ht="20.100000000000001" customHeight="1" x14ac:dyDescent="0.25">
      <c r="A6" s="153"/>
      <c r="B6" s="149"/>
      <c r="C6" s="149"/>
      <c r="D6" s="322"/>
      <c r="E6" s="151"/>
      <c r="F6" s="150"/>
      <c r="G6" s="151"/>
      <c r="H6" s="152"/>
      <c r="I6" s="141">
        <f>IF(H6&lt;&gt;0,ROUND((G6/ROUND(H6*12,0))*F6,0),0)</f>
        <v>0</v>
      </c>
      <c r="J6" s="245">
        <f>'設備使用記錄表-114'!AI7</f>
        <v>0</v>
      </c>
      <c r="K6" s="246">
        <f>ROUND(I6*J6,0)</f>
        <v>0</v>
      </c>
    </row>
    <row r="7" spans="1:11" ht="20.100000000000001" customHeight="1" x14ac:dyDescent="0.25">
      <c r="A7" s="154" t="s">
        <v>107</v>
      </c>
      <c r="B7" s="138"/>
      <c r="C7" s="138"/>
      <c r="D7" s="135"/>
      <c r="E7" s="139">
        <f>SUM(E5:E6)</f>
        <v>1759048</v>
      </c>
      <c r="F7" s="135"/>
      <c r="G7" s="139">
        <f>SUM(G5:G6)</f>
        <v>1584238</v>
      </c>
      <c r="H7" s="140"/>
      <c r="I7" s="141">
        <f>SUM(I5:I6)</f>
        <v>121864</v>
      </c>
      <c r="J7" s="239"/>
      <c r="K7" s="142">
        <f>SUM(K5:K6)</f>
        <v>110785</v>
      </c>
    </row>
    <row r="8" spans="1:11" ht="20.100000000000001" customHeight="1" x14ac:dyDescent="0.25">
      <c r="A8" s="102" t="s">
        <v>193</v>
      </c>
      <c r="B8" s="393"/>
      <c r="C8" s="394"/>
      <c r="D8" s="394"/>
      <c r="E8" s="394"/>
      <c r="F8" s="394"/>
      <c r="G8" s="394"/>
      <c r="H8" s="394"/>
      <c r="I8" s="394"/>
      <c r="J8" s="394"/>
      <c r="K8" s="395"/>
    </row>
    <row r="9" spans="1:11" ht="20.100000000000001" customHeight="1" x14ac:dyDescent="0.25">
      <c r="A9" s="153"/>
      <c r="B9" s="149"/>
      <c r="C9" s="149"/>
      <c r="D9" s="150"/>
      <c r="E9" s="151"/>
      <c r="F9" s="150"/>
      <c r="G9" s="151"/>
      <c r="H9" s="152"/>
      <c r="I9" s="141">
        <f>IF(H9&lt;&gt;0,ROUND((G9/ROUND(H9*12,0))*F9,0),0)</f>
        <v>0</v>
      </c>
      <c r="J9" s="245">
        <f>'設備使用記錄表-114'!AI11</f>
        <v>0</v>
      </c>
      <c r="K9" s="247">
        <f t="shared" ref="K9:K26" si="0">ROUND(I9*J9,0)</f>
        <v>0</v>
      </c>
    </row>
    <row r="10" spans="1:11" ht="20.100000000000001" customHeight="1" x14ac:dyDescent="0.25">
      <c r="A10" s="153"/>
      <c r="B10" s="149"/>
      <c r="C10" s="149"/>
      <c r="D10" s="150"/>
      <c r="E10" s="151"/>
      <c r="F10" s="150"/>
      <c r="G10" s="151"/>
      <c r="H10" s="152"/>
      <c r="I10" s="141">
        <f>IF(H10&lt;&gt;0,ROUND((G10/ROUND(H10*12,0))*F10,0),0)</f>
        <v>0</v>
      </c>
      <c r="J10" s="245">
        <f>'設備使用記錄表-114'!AI12</f>
        <v>0</v>
      </c>
      <c r="K10" s="247">
        <f t="shared" si="0"/>
        <v>0</v>
      </c>
    </row>
    <row r="11" spans="1:11" ht="20.100000000000001" customHeight="1" x14ac:dyDescent="0.25">
      <c r="A11" s="154" t="s">
        <v>107</v>
      </c>
      <c r="B11" s="138"/>
      <c r="C11" s="138"/>
      <c r="D11" s="135"/>
      <c r="E11" s="139">
        <f>SUM(E9:E10)</f>
        <v>0</v>
      </c>
      <c r="F11" s="135"/>
      <c r="G11" s="139">
        <f>SUM(G9:G10)</f>
        <v>0</v>
      </c>
      <c r="H11" s="140"/>
      <c r="I11" s="139">
        <f>SUM(I9:I10)</f>
        <v>0</v>
      </c>
      <c r="J11" s="239"/>
      <c r="K11" s="142">
        <f>SUM(K9:K10)</f>
        <v>0</v>
      </c>
    </row>
    <row r="12" spans="1:11" ht="20.100000000000001" customHeight="1" x14ac:dyDescent="0.25">
      <c r="A12" s="102" t="s">
        <v>194</v>
      </c>
      <c r="B12" s="393"/>
      <c r="C12" s="394"/>
      <c r="D12" s="394"/>
      <c r="E12" s="394"/>
      <c r="F12" s="394"/>
      <c r="G12" s="394"/>
      <c r="H12" s="394"/>
      <c r="I12" s="394"/>
      <c r="J12" s="394"/>
      <c r="K12" s="395"/>
    </row>
    <row r="13" spans="1:11" ht="20.100000000000001" customHeight="1" x14ac:dyDescent="0.25">
      <c r="A13" s="153"/>
      <c r="B13" s="149"/>
      <c r="C13" s="149"/>
      <c r="D13" s="150"/>
      <c r="E13" s="151"/>
      <c r="F13" s="150"/>
      <c r="G13" s="151"/>
      <c r="H13" s="152"/>
      <c r="I13" s="141">
        <f t="shared" ref="I13:I14" si="1">IF(H13&lt;&gt;0,ROUND((G13/ROUND(H13*12,0))*F13,0),0)</f>
        <v>0</v>
      </c>
      <c r="J13" s="245">
        <f>'設備使用記錄表-114'!AI16</f>
        <v>0</v>
      </c>
      <c r="K13" s="247">
        <f t="shared" si="0"/>
        <v>0</v>
      </c>
    </row>
    <row r="14" spans="1:11" ht="20.100000000000001" customHeight="1" x14ac:dyDescent="0.25">
      <c r="A14" s="153"/>
      <c r="B14" s="149"/>
      <c r="C14" s="149"/>
      <c r="D14" s="150"/>
      <c r="E14" s="151"/>
      <c r="F14" s="150"/>
      <c r="G14" s="151"/>
      <c r="H14" s="152"/>
      <c r="I14" s="141">
        <f t="shared" si="1"/>
        <v>0</v>
      </c>
      <c r="J14" s="245"/>
      <c r="K14" s="247">
        <f t="shared" si="0"/>
        <v>0</v>
      </c>
    </row>
    <row r="15" spans="1:11" ht="20.100000000000001" customHeight="1" x14ac:dyDescent="0.25">
      <c r="A15" s="154" t="s">
        <v>107</v>
      </c>
      <c r="B15" s="138"/>
      <c r="C15" s="138"/>
      <c r="D15" s="135"/>
      <c r="E15" s="139">
        <f>SUM(E13:E14)</f>
        <v>0</v>
      </c>
      <c r="F15" s="135"/>
      <c r="G15" s="139">
        <f>SUM(G13:G14)</f>
        <v>0</v>
      </c>
      <c r="H15" s="140"/>
      <c r="I15" s="141">
        <f>SUM(I13:I14)</f>
        <v>0</v>
      </c>
      <c r="J15" s="245"/>
      <c r="K15" s="247">
        <f>SUM(K13:K14)</f>
        <v>0</v>
      </c>
    </row>
    <row r="16" spans="1:11" ht="20.100000000000001" customHeight="1" x14ac:dyDescent="0.25">
      <c r="A16" s="102" t="s">
        <v>195</v>
      </c>
      <c r="B16" s="393"/>
      <c r="C16" s="394"/>
      <c r="D16" s="394"/>
      <c r="E16" s="394"/>
      <c r="F16" s="394"/>
      <c r="G16" s="394"/>
      <c r="H16" s="394"/>
      <c r="I16" s="394"/>
      <c r="J16" s="394"/>
      <c r="K16" s="395"/>
    </row>
    <row r="17" spans="1:11" ht="20.100000000000001" customHeight="1" x14ac:dyDescent="0.25">
      <c r="A17" s="153"/>
      <c r="B17" s="149"/>
      <c r="C17" s="149"/>
      <c r="D17" s="150"/>
      <c r="E17" s="151"/>
      <c r="F17" s="150"/>
      <c r="G17" s="151"/>
      <c r="H17" s="152"/>
      <c r="I17" s="141">
        <f t="shared" ref="I17:I18" si="2">IF(H17&lt;&gt;0,ROUND((G17/ROUND(H17*12,0))*F17,0),0)</f>
        <v>0</v>
      </c>
      <c r="J17" s="245">
        <f>'設備使用記錄表-114'!AI21</f>
        <v>0</v>
      </c>
      <c r="K17" s="247">
        <f t="shared" si="0"/>
        <v>0</v>
      </c>
    </row>
    <row r="18" spans="1:11" ht="20.100000000000001" customHeight="1" x14ac:dyDescent="0.25">
      <c r="A18" s="153"/>
      <c r="B18" s="149"/>
      <c r="C18" s="149"/>
      <c r="D18" s="150"/>
      <c r="E18" s="151"/>
      <c r="F18" s="150"/>
      <c r="G18" s="151"/>
      <c r="H18" s="152"/>
      <c r="I18" s="141">
        <f t="shared" si="2"/>
        <v>0</v>
      </c>
      <c r="J18" s="245"/>
      <c r="K18" s="247">
        <f t="shared" si="0"/>
        <v>0</v>
      </c>
    </row>
    <row r="19" spans="1:11" ht="20.100000000000001" customHeight="1" x14ac:dyDescent="0.25">
      <c r="A19" s="154" t="s">
        <v>107</v>
      </c>
      <c r="B19" s="138"/>
      <c r="C19" s="138"/>
      <c r="D19" s="135"/>
      <c r="E19" s="139">
        <f>SUM(E17:E18)</f>
        <v>0</v>
      </c>
      <c r="F19" s="135"/>
      <c r="G19" s="139">
        <f>SUM(G17:G18)</f>
        <v>0</v>
      </c>
      <c r="H19" s="140"/>
      <c r="I19" s="141">
        <f>SUM(I17:I18)</f>
        <v>0</v>
      </c>
      <c r="J19" s="245"/>
      <c r="K19" s="247">
        <f>SUM(K17:K18)</f>
        <v>0</v>
      </c>
    </row>
    <row r="20" spans="1:11" ht="20.100000000000001" customHeight="1" x14ac:dyDescent="0.25">
      <c r="A20" s="102" t="s">
        <v>197</v>
      </c>
      <c r="B20" s="393"/>
      <c r="C20" s="394"/>
      <c r="D20" s="394"/>
      <c r="E20" s="394"/>
      <c r="F20" s="394"/>
      <c r="G20" s="394"/>
      <c r="H20" s="394"/>
      <c r="I20" s="394"/>
      <c r="J20" s="394"/>
      <c r="K20" s="395"/>
    </row>
    <row r="21" spans="1:11" ht="20.100000000000001" customHeight="1" x14ac:dyDescent="0.25">
      <c r="A21" s="153"/>
      <c r="B21" s="149"/>
      <c r="C21" s="149"/>
      <c r="D21" s="150"/>
      <c r="E21" s="151"/>
      <c r="F21" s="150"/>
      <c r="G21" s="151"/>
      <c r="H21" s="152"/>
      <c r="I21" s="141">
        <f t="shared" ref="I21:I22" si="3">IF(H21&lt;&gt;0,ROUND((G21/ROUND(H21*12,0))*F21,0),0)</f>
        <v>0</v>
      </c>
      <c r="J21" s="245">
        <f>'設備使用記錄表-115'!AI6</f>
        <v>0</v>
      </c>
      <c r="K21" s="247">
        <f t="shared" si="0"/>
        <v>0</v>
      </c>
    </row>
    <row r="22" spans="1:11" ht="20.100000000000001" customHeight="1" x14ac:dyDescent="0.25">
      <c r="A22" s="153"/>
      <c r="B22" s="149"/>
      <c r="C22" s="149"/>
      <c r="D22" s="149"/>
      <c r="E22" s="151"/>
      <c r="F22" s="150"/>
      <c r="G22" s="151"/>
      <c r="H22" s="152"/>
      <c r="I22" s="141">
        <f t="shared" si="3"/>
        <v>0</v>
      </c>
      <c r="J22" s="245"/>
      <c r="K22" s="247">
        <f t="shared" si="0"/>
        <v>0</v>
      </c>
    </row>
    <row r="23" spans="1:11" ht="20.100000000000001" customHeight="1" x14ac:dyDescent="0.25">
      <c r="A23" s="154" t="s">
        <v>107</v>
      </c>
      <c r="B23" s="138"/>
      <c r="C23" s="138"/>
      <c r="D23" s="138"/>
      <c r="E23" s="139">
        <f>SUM(E21:E22)</f>
        <v>0</v>
      </c>
      <c r="F23" s="135"/>
      <c r="G23" s="139">
        <f>SUM(G21:G22)</f>
        <v>0</v>
      </c>
      <c r="H23" s="140"/>
      <c r="I23" s="141">
        <f>SUM(I21:I22)</f>
        <v>0</v>
      </c>
      <c r="J23" s="239"/>
      <c r="K23" s="142">
        <f>SUM(K21:K22)</f>
        <v>0</v>
      </c>
    </row>
    <row r="24" spans="1:11" ht="20.100000000000001" customHeight="1" x14ac:dyDescent="0.25">
      <c r="A24" s="102" t="s">
        <v>198</v>
      </c>
      <c r="B24" s="393"/>
      <c r="C24" s="394"/>
      <c r="D24" s="394"/>
      <c r="E24" s="394"/>
      <c r="F24" s="394"/>
      <c r="G24" s="394"/>
      <c r="H24" s="394"/>
      <c r="I24" s="394"/>
      <c r="J24" s="394"/>
      <c r="K24" s="395"/>
    </row>
    <row r="25" spans="1:11" ht="20.100000000000001" customHeight="1" x14ac:dyDescent="0.25">
      <c r="A25" s="153"/>
      <c r="B25" s="149"/>
      <c r="C25" s="150"/>
      <c r="D25" s="149"/>
      <c r="E25" s="151"/>
      <c r="F25" s="150"/>
      <c r="G25" s="151"/>
      <c r="H25" s="152"/>
      <c r="I25" s="141">
        <f t="shared" ref="I25:I26" si="4">IF(H25&lt;&gt;0,ROUND((G25/ROUND(H25*12,0))*F25,0),0)</f>
        <v>0</v>
      </c>
      <c r="J25" s="245">
        <f>'設備使用記錄表-115'!AI11</f>
        <v>0</v>
      </c>
      <c r="K25" s="247">
        <f t="shared" si="0"/>
        <v>0</v>
      </c>
    </row>
    <row r="26" spans="1:11" ht="20.100000000000001" customHeight="1" x14ac:dyDescent="0.25">
      <c r="A26" s="153"/>
      <c r="B26" s="149"/>
      <c r="C26" s="149"/>
      <c r="D26" s="149"/>
      <c r="E26" s="151"/>
      <c r="F26" s="150"/>
      <c r="G26" s="151"/>
      <c r="H26" s="152"/>
      <c r="I26" s="141">
        <f t="shared" si="4"/>
        <v>0</v>
      </c>
      <c r="J26" s="245"/>
      <c r="K26" s="247">
        <f t="shared" si="0"/>
        <v>0</v>
      </c>
    </row>
    <row r="27" spans="1:11" ht="20.100000000000001" customHeight="1" x14ac:dyDescent="0.25">
      <c r="A27" s="147" t="s">
        <v>107</v>
      </c>
      <c r="B27" s="138"/>
      <c r="C27" s="138"/>
      <c r="D27" s="138"/>
      <c r="E27" s="139">
        <f>SUM(E25:E26)</f>
        <v>0</v>
      </c>
      <c r="F27" s="135"/>
      <c r="G27" s="139">
        <f>SUM(G25:G26)</f>
        <v>0</v>
      </c>
      <c r="H27" s="138"/>
      <c r="I27" s="141">
        <f>SUM(I25:I26)</f>
        <v>0</v>
      </c>
      <c r="J27" s="245"/>
      <c r="K27" s="247">
        <f>SUM(K25:K26)</f>
        <v>0</v>
      </c>
    </row>
    <row r="28" spans="1:11" ht="20.100000000000001" customHeight="1" x14ac:dyDescent="0.25">
      <c r="A28" s="102" t="s">
        <v>199</v>
      </c>
      <c r="B28" s="393"/>
      <c r="C28" s="394"/>
      <c r="D28" s="394"/>
      <c r="E28" s="394"/>
      <c r="F28" s="394"/>
      <c r="G28" s="394"/>
      <c r="H28" s="394"/>
      <c r="I28" s="394"/>
      <c r="J28" s="394"/>
      <c r="K28" s="395"/>
    </row>
    <row r="29" spans="1:11" ht="20.100000000000001" customHeight="1" x14ac:dyDescent="0.25">
      <c r="A29" s="153"/>
      <c r="B29" s="149"/>
      <c r="C29" s="149"/>
      <c r="D29" s="150"/>
      <c r="E29" s="151"/>
      <c r="F29" s="150"/>
      <c r="G29" s="151"/>
      <c r="H29" s="152"/>
      <c r="I29" s="141">
        <f t="shared" ref="I29:I30" si="5">IF(H29&lt;&gt;0,ROUND((G29/ROUND(H29*12,0))*F29,0),0)</f>
        <v>0</v>
      </c>
      <c r="J29" s="245">
        <f>'設備使用記錄表-115'!AI16</f>
        <v>0</v>
      </c>
      <c r="K29" s="247">
        <f t="shared" ref="K29" si="6">ROUND(I29*J29,0)</f>
        <v>0</v>
      </c>
    </row>
    <row r="30" spans="1:11" ht="20.100000000000001" customHeight="1" x14ac:dyDescent="0.25">
      <c r="A30" s="153"/>
      <c r="B30" s="149"/>
      <c r="C30" s="149"/>
      <c r="D30" s="150"/>
      <c r="E30" s="151"/>
      <c r="F30" s="150"/>
      <c r="G30" s="151"/>
      <c r="H30" s="152"/>
      <c r="I30" s="141">
        <f t="shared" si="5"/>
        <v>0</v>
      </c>
      <c r="J30" s="245"/>
      <c r="K30" s="247">
        <f t="shared" ref="K30" si="7">ROUND(I30*J30,0)</f>
        <v>0</v>
      </c>
    </row>
    <row r="31" spans="1:11" ht="20.100000000000001" customHeight="1" x14ac:dyDescent="0.25">
      <c r="A31" s="154" t="s">
        <v>107</v>
      </c>
      <c r="B31" s="138"/>
      <c r="C31" s="138"/>
      <c r="D31" s="135"/>
      <c r="E31" s="139">
        <f>SUM(E29:E30)</f>
        <v>0</v>
      </c>
      <c r="F31" s="135"/>
      <c r="G31" s="139">
        <f>SUM(G29:G30)</f>
        <v>0</v>
      </c>
      <c r="H31" s="140"/>
      <c r="I31" s="141">
        <f>SUM(I29:I30)</f>
        <v>0</v>
      </c>
      <c r="J31" s="245"/>
      <c r="K31" s="247">
        <f>SUM(K29:K30)</f>
        <v>0</v>
      </c>
    </row>
    <row r="32" spans="1:11" ht="20.100000000000001" customHeight="1" x14ac:dyDescent="0.25">
      <c r="A32" s="102" t="s">
        <v>200</v>
      </c>
      <c r="B32" s="393"/>
      <c r="C32" s="394"/>
      <c r="D32" s="394"/>
      <c r="E32" s="394"/>
      <c r="F32" s="394"/>
      <c r="G32" s="394"/>
      <c r="H32" s="394"/>
      <c r="I32" s="394"/>
      <c r="J32" s="394"/>
      <c r="K32" s="395"/>
    </row>
    <row r="33" spans="1:11" ht="20.100000000000001" customHeight="1" x14ac:dyDescent="0.25">
      <c r="A33" s="153"/>
      <c r="B33" s="149"/>
      <c r="C33" s="149"/>
      <c r="D33" s="150"/>
      <c r="E33" s="151"/>
      <c r="F33" s="150"/>
      <c r="G33" s="151"/>
      <c r="H33" s="152"/>
      <c r="I33" s="141">
        <f t="shared" ref="I33:I34" si="8">IF(H33&lt;&gt;0,ROUND((G33/ROUND(H33*12,0))*F33,0),0)</f>
        <v>0</v>
      </c>
      <c r="J33" s="245">
        <f>'設備使用記錄表-115'!AI21</f>
        <v>0</v>
      </c>
      <c r="K33" s="247">
        <f t="shared" ref="K33" si="9">ROUND(I33*J33,0)</f>
        <v>0</v>
      </c>
    </row>
    <row r="34" spans="1:11" ht="20.100000000000001" customHeight="1" x14ac:dyDescent="0.25">
      <c r="A34" s="153"/>
      <c r="B34" s="149"/>
      <c r="C34" s="149"/>
      <c r="D34" s="150"/>
      <c r="E34" s="151"/>
      <c r="F34" s="150"/>
      <c r="G34" s="151"/>
      <c r="H34" s="152"/>
      <c r="I34" s="141">
        <f t="shared" si="8"/>
        <v>0</v>
      </c>
      <c r="J34" s="245"/>
      <c r="K34" s="247">
        <f t="shared" ref="K34" si="10">ROUND(I34*J34,0)</f>
        <v>0</v>
      </c>
    </row>
    <row r="35" spans="1:11" ht="20.100000000000001" customHeight="1" x14ac:dyDescent="0.25">
      <c r="A35" s="154" t="s">
        <v>107</v>
      </c>
      <c r="B35" s="138"/>
      <c r="C35" s="138"/>
      <c r="D35" s="135"/>
      <c r="E35" s="139">
        <f>SUM(E33:E34)</f>
        <v>0</v>
      </c>
      <c r="F35" s="135"/>
      <c r="G35" s="139">
        <f>SUM(G33:G34)</f>
        <v>0</v>
      </c>
      <c r="H35" s="140"/>
      <c r="I35" s="141">
        <f>SUM(I33:I34)</f>
        <v>0</v>
      </c>
      <c r="J35" s="245"/>
      <c r="K35" s="247">
        <f>SUM(K33:K34)</f>
        <v>0</v>
      </c>
    </row>
    <row r="36" spans="1:11" ht="20.100000000000001" customHeight="1" x14ac:dyDescent="0.25">
      <c r="A36" s="102" t="s">
        <v>201</v>
      </c>
      <c r="B36" s="393"/>
      <c r="C36" s="394"/>
      <c r="D36" s="394"/>
      <c r="E36" s="394"/>
      <c r="F36" s="394"/>
      <c r="G36" s="394"/>
      <c r="H36" s="394"/>
      <c r="I36" s="394"/>
      <c r="J36" s="394"/>
      <c r="K36" s="395"/>
    </row>
    <row r="37" spans="1:11" ht="20.100000000000001" customHeight="1" x14ac:dyDescent="0.25">
      <c r="A37" s="153"/>
      <c r="B37" s="149"/>
      <c r="C37" s="149"/>
      <c r="D37" s="150"/>
      <c r="E37" s="151"/>
      <c r="F37" s="150"/>
      <c r="G37" s="151"/>
      <c r="H37" s="152"/>
      <c r="I37" s="141">
        <f t="shared" ref="I37:I38" si="11">IF(H37&lt;&gt;0,ROUND((G37/ROUND(H37*12,0))*F37,0),0)</f>
        <v>0</v>
      </c>
      <c r="J37" s="245">
        <f>'設備使用記錄表-115'!AI26</f>
        <v>0</v>
      </c>
      <c r="K37" s="247">
        <f t="shared" ref="K37" si="12">ROUND(I37*J37,0)</f>
        <v>0</v>
      </c>
    </row>
    <row r="38" spans="1:11" ht="20.100000000000001" customHeight="1" x14ac:dyDescent="0.25">
      <c r="A38" s="153"/>
      <c r="B38" s="149"/>
      <c r="C38" s="149"/>
      <c r="D38" s="149"/>
      <c r="E38" s="151"/>
      <c r="F38" s="150"/>
      <c r="G38" s="151"/>
      <c r="H38" s="152"/>
      <c r="I38" s="141">
        <f t="shared" si="11"/>
        <v>0</v>
      </c>
      <c r="J38" s="245"/>
      <c r="K38" s="247">
        <f t="shared" ref="K38" si="13">ROUND(I38*J38,0)</f>
        <v>0</v>
      </c>
    </row>
    <row r="39" spans="1:11" ht="20.100000000000001" customHeight="1" x14ac:dyDescent="0.25">
      <c r="A39" s="154" t="s">
        <v>107</v>
      </c>
      <c r="B39" s="138"/>
      <c r="C39" s="138"/>
      <c r="D39" s="138"/>
      <c r="E39" s="139">
        <f>SUM(E37:E38)</f>
        <v>0</v>
      </c>
      <c r="F39" s="135"/>
      <c r="G39" s="139">
        <f>SUM(G37:G38)</f>
        <v>0</v>
      </c>
      <c r="H39" s="140"/>
      <c r="I39" s="141">
        <f>SUM(I37:I38)</f>
        <v>0</v>
      </c>
      <c r="J39" s="245"/>
      <c r="K39" s="247">
        <f>SUM(K37:K38)</f>
        <v>0</v>
      </c>
    </row>
    <row r="40" spans="1:11" ht="20.100000000000001" customHeight="1" x14ac:dyDescent="0.25">
      <c r="A40" s="102" t="s">
        <v>202</v>
      </c>
      <c r="B40" s="393"/>
      <c r="C40" s="394"/>
      <c r="D40" s="394"/>
      <c r="E40" s="394"/>
      <c r="F40" s="394"/>
      <c r="G40" s="394"/>
      <c r="H40" s="394"/>
      <c r="I40" s="394"/>
      <c r="J40" s="394"/>
      <c r="K40" s="395"/>
    </row>
    <row r="41" spans="1:11" ht="20.100000000000001" customHeight="1" x14ac:dyDescent="0.25">
      <c r="A41" s="153"/>
      <c r="B41" s="149"/>
      <c r="C41" s="150"/>
      <c r="D41" s="149"/>
      <c r="E41" s="151"/>
      <c r="F41" s="150"/>
      <c r="G41" s="151"/>
      <c r="H41" s="152"/>
      <c r="I41" s="141">
        <f t="shared" ref="I41:I42" si="14">IF(H41&lt;&gt;0,ROUND((G41/ROUND(H41*12,0))*F41,0),0)</f>
        <v>0</v>
      </c>
      <c r="J41" s="245">
        <f>'設備使用記錄表-115'!AI31</f>
        <v>0</v>
      </c>
      <c r="K41" s="247">
        <f t="shared" ref="K41" si="15">ROUND(I41*J41,0)</f>
        <v>0</v>
      </c>
    </row>
    <row r="42" spans="1:11" ht="20.100000000000001" customHeight="1" x14ac:dyDescent="0.25">
      <c r="A42" s="153"/>
      <c r="B42" s="149"/>
      <c r="C42" s="149"/>
      <c r="D42" s="149"/>
      <c r="E42" s="151"/>
      <c r="F42" s="150"/>
      <c r="G42" s="151"/>
      <c r="H42" s="152"/>
      <c r="I42" s="141">
        <f t="shared" si="14"/>
        <v>0</v>
      </c>
      <c r="J42" s="245"/>
      <c r="K42" s="247">
        <f t="shared" ref="K42" si="16">ROUND(I42*J42,0)</f>
        <v>0</v>
      </c>
    </row>
    <row r="43" spans="1:11" ht="20.100000000000001" customHeight="1" x14ac:dyDescent="0.25">
      <c r="A43" s="154" t="s">
        <v>107</v>
      </c>
      <c r="B43" s="138"/>
      <c r="C43" s="138"/>
      <c r="D43" s="138"/>
      <c r="E43" s="139">
        <f>SUM(E41:E42)</f>
        <v>0</v>
      </c>
      <c r="F43" s="135"/>
      <c r="G43" s="139">
        <f>SUM(G41:G42)</f>
        <v>0</v>
      </c>
      <c r="H43" s="138"/>
      <c r="I43" s="141">
        <f>SUM(I41:I42)</f>
        <v>0</v>
      </c>
      <c r="J43" s="245"/>
      <c r="K43" s="247">
        <f>SUM(K41:K42)</f>
        <v>0</v>
      </c>
    </row>
    <row r="44" spans="1:11" ht="20.100000000000001" customHeight="1" x14ac:dyDescent="0.25">
      <c r="A44" s="102" t="s">
        <v>203</v>
      </c>
      <c r="B44" s="393"/>
      <c r="C44" s="394"/>
      <c r="D44" s="394"/>
      <c r="E44" s="394"/>
      <c r="F44" s="394"/>
      <c r="G44" s="394"/>
      <c r="H44" s="394"/>
      <c r="I44" s="394"/>
      <c r="J44" s="394"/>
      <c r="K44" s="395"/>
    </row>
    <row r="45" spans="1:11" ht="20.100000000000001" customHeight="1" x14ac:dyDescent="0.25">
      <c r="A45" s="153"/>
      <c r="B45" s="149"/>
      <c r="C45" s="150"/>
      <c r="D45" s="149"/>
      <c r="E45" s="151"/>
      <c r="F45" s="150"/>
      <c r="G45" s="151"/>
      <c r="H45" s="152"/>
      <c r="I45" s="141">
        <f t="shared" ref="I45:I46" si="17">IF(H45&lt;&gt;0,ROUND((G45/ROUND(H45*12,0))*F45,0),0)</f>
        <v>0</v>
      </c>
      <c r="J45" s="245">
        <f>'設備使用記錄表-115'!AI36</f>
        <v>0</v>
      </c>
      <c r="K45" s="247">
        <f t="shared" ref="K45" si="18">ROUND(I45*J45,0)</f>
        <v>0</v>
      </c>
    </row>
    <row r="46" spans="1:11" ht="20.100000000000001" customHeight="1" x14ac:dyDescent="0.25">
      <c r="A46" s="153"/>
      <c r="B46" s="149"/>
      <c r="C46" s="149"/>
      <c r="D46" s="149"/>
      <c r="E46" s="151"/>
      <c r="F46" s="150"/>
      <c r="G46" s="151"/>
      <c r="H46" s="152"/>
      <c r="I46" s="141">
        <f t="shared" si="17"/>
        <v>0</v>
      </c>
      <c r="J46" s="245"/>
      <c r="K46" s="247">
        <f t="shared" ref="K46" si="19">ROUND(I46*J46,0)</f>
        <v>0</v>
      </c>
    </row>
    <row r="47" spans="1:11" ht="20.100000000000001" customHeight="1" x14ac:dyDescent="0.25">
      <c r="A47" s="154" t="s">
        <v>107</v>
      </c>
      <c r="B47" s="138"/>
      <c r="C47" s="138"/>
      <c r="D47" s="138"/>
      <c r="E47" s="139">
        <f>SUM(E45:E46)</f>
        <v>0</v>
      </c>
      <c r="F47" s="135"/>
      <c r="G47" s="139">
        <f>SUM(G45:G46)</f>
        <v>0</v>
      </c>
      <c r="H47" s="138"/>
      <c r="I47" s="141">
        <f>SUM(I45:I46)</f>
        <v>0</v>
      </c>
      <c r="J47" s="245"/>
      <c r="K47" s="247">
        <f>SUM(K45:K46)</f>
        <v>0</v>
      </c>
    </row>
    <row r="48" spans="1:11" ht="20.100000000000001" customHeight="1" x14ac:dyDescent="0.25">
      <c r="A48" s="102" t="s">
        <v>204</v>
      </c>
      <c r="B48" s="393"/>
      <c r="C48" s="394"/>
      <c r="D48" s="394"/>
      <c r="E48" s="394"/>
      <c r="F48" s="394"/>
      <c r="G48" s="394"/>
      <c r="H48" s="394"/>
      <c r="I48" s="394"/>
      <c r="J48" s="394"/>
      <c r="K48" s="395"/>
    </row>
    <row r="49" spans="1:11" ht="20.100000000000001" customHeight="1" x14ac:dyDescent="0.25">
      <c r="A49" s="153"/>
      <c r="B49" s="149"/>
      <c r="C49" s="150"/>
      <c r="D49" s="149"/>
      <c r="E49" s="151"/>
      <c r="F49" s="150"/>
      <c r="G49" s="151"/>
      <c r="H49" s="152"/>
      <c r="I49" s="141">
        <f t="shared" ref="I49:I50" si="20">IF(H49&lt;&gt;0,ROUND((G49/ROUND(H49*12,0))*F49,0),0)</f>
        <v>0</v>
      </c>
      <c r="J49" s="245">
        <f>'設備使用記錄表-115'!AI41</f>
        <v>0</v>
      </c>
      <c r="K49" s="247">
        <f t="shared" ref="K49" si="21">ROUND(I49*J49,0)</f>
        <v>0</v>
      </c>
    </row>
    <row r="50" spans="1:11" ht="20.100000000000001" customHeight="1" x14ac:dyDescent="0.25">
      <c r="A50" s="153"/>
      <c r="B50" s="149"/>
      <c r="C50" s="149"/>
      <c r="D50" s="149"/>
      <c r="E50" s="151"/>
      <c r="F50" s="150"/>
      <c r="G50" s="151"/>
      <c r="H50" s="152"/>
      <c r="I50" s="141">
        <f t="shared" si="20"/>
        <v>0</v>
      </c>
      <c r="J50" s="245">
        <f>'設備使用記錄表-115'!AI42</f>
        <v>0</v>
      </c>
      <c r="K50" s="247">
        <f t="shared" ref="K50" si="22">ROUND(I50*J50,0)</f>
        <v>0</v>
      </c>
    </row>
    <row r="51" spans="1:11" ht="20.100000000000001" customHeight="1" thickBot="1" x14ac:dyDescent="0.3">
      <c r="A51" s="154" t="s">
        <v>107</v>
      </c>
      <c r="B51" s="138"/>
      <c r="C51" s="138"/>
      <c r="D51" s="138"/>
      <c r="E51" s="139">
        <f>SUM(E49:E50)</f>
        <v>0</v>
      </c>
      <c r="F51" s="135"/>
      <c r="G51" s="139">
        <f>SUM(G49:G50)</f>
        <v>0</v>
      </c>
      <c r="H51" s="138"/>
      <c r="I51" s="141">
        <f>SUM(I49:I50)</f>
        <v>0</v>
      </c>
      <c r="J51" s="245"/>
      <c r="K51" s="247">
        <f>SUM(K49:K50)</f>
        <v>0</v>
      </c>
    </row>
    <row r="52" spans="1:11" ht="32.1" customHeight="1" thickBot="1" x14ac:dyDescent="0.3">
      <c r="A52" s="397" t="s">
        <v>139</v>
      </c>
      <c r="B52" s="398"/>
      <c r="C52" s="398"/>
      <c r="D52" s="399"/>
      <c r="E52" s="144">
        <f>E7+E11+E15+E19+E23+E27+E31+E35+E39+E51</f>
        <v>1759048</v>
      </c>
      <c r="F52" s="270"/>
      <c r="G52" s="144">
        <f>G7+G11+G15+G19+G23+G27+G31+G35+G39+G51</f>
        <v>1584238</v>
      </c>
      <c r="H52" s="144"/>
      <c r="I52" s="144">
        <f>I7+I11+I15+I19+I23+I27+I31+I35+I39+I51+I43+I47</f>
        <v>121864</v>
      </c>
      <c r="J52" s="240"/>
      <c r="K52" s="145">
        <f>SUM(K7,K11,K15,K19,K23,K27,K31,K35,K39,K43,K47,K51)</f>
        <v>110785</v>
      </c>
    </row>
    <row r="53" spans="1:11" ht="21.95" customHeight="1" x14ac:dyDescent="0.25">
      <c r="A53" s="370" t="s">
        <v>94</v>
      </c>
      <c r="B53" s="370"/>
      <c r="C53" s="370"/>
      <c r="D53" s="370"/>
      <c r="E53" s="370"/>
      <c r="F53" s="370"/>
      <c r="G53" s="370"/>
      <c r="H53" s="370"/>
      <c r="I53" s="370"/>
      <c r="J53" s="370"/>
      <c r="K53" s="370"/>
    </row>
    <row r="54" spans="1:11" ht="21.95" customHeight="1" x14ac:dyDescent="0.25">
      <c r="A54" s="370" t="s">
        <v>111</v>
      </c>
      <c r="B54" s="370"/>
      <c r="C54" s="370"/>
      <c r="D54" s="370"/>
      <c r="E54" s="370"/>
      <c r="F54" s="370"/>
      <c r="G54" s="370"/>
      <c r="H54" s="370"/>
      <c r="I54" s="370"/>
      <c r="J54" s="370"/>
      <c r="K54" s="370"/>
    </row>
    <row r="55" spans="1:11" ht="21.95" customHeight="1" x14ac:dyDescent="0.25">
      <c r="A55" s="370" t="s">
        <v>95</v>
      </c>
      <c r="B55" s="370"/>
      <c r="C55" s="370"/>
      <c r="D55" s="370"/>
      <c r="E55" s="370"/>
      <c r="F55" s="370"/>
      <c r="G55" s="370"/>
      <c r="H55" s="370"/>
      <c r="I55" s="370"/>
      <c r="J55" s="370"/>
      <c r="K55" s="370"/>
    </row>
    <row r="56" spans="1:11" ht="40.5" customHeight="1" x14ac:dyDescent="0.25">
      <c r="A56" s="392" t="s">
        <v>106</v>
      </c>
      <c r="B56" s="392"/>
      <c r="C56" s="392"/>
      <c r="D56" s="392"/>
      <c r="E56" s="392"/>
      <c r="F56" s="392"/>
      <c r="G56" s="392"/>
      <c r="H56" s="392"/>
      <c r="I56" s="392"/>
      <c r="J56" s="392"/>
      <c r="K56" s="392"/>
    </row>
    <row r="57" spans="1:11" ht="21.95" customHeight="1" x14ac:dyDescent="0.25">
      <c r="A57" s="370" t="s">
        <v>96</v>
      </c>
      <c r="B57" s="370"/>
      <c r="C57" s="370"/>
      <c r="D57" s="370"/>
      <c r="E57" s="370"/>
      <c r="F57" s="370"/>
      <c r="G57" s="370"/>
      <c r="H57" s="370"/>
      <c r="I57" s="370"/>
      <c r="J57" s="370"/>
      <c r="K57" s="370"/>
    </row>
  </sheetData>
  <mergeCells count="20">
    <mergeCell ref="A1:K1"/>
    <mergeCell ref="A56:K56"/>
    <mergeCell ref="A2:I2"/>
    <mergeCell ref="A53:K53"/>
    <mergeCell ref="A54:K54"/>
    <mergeCell ref="A55:K55"/>
    <mergeCell ref="B44:K44"/>
    <mergeCell ref="B48:K48"/>
    <mergeCell ref="A52:D52"/>
    <mergeCell ref="B20:K20"/>
    <mergeCell ref="A57:K57"/>
    <mergeCell ref="B8:K8"/>
    <mergeCell ref="B4:K4"/>
    <mergeCell ref="B12:K12"/>
    <mergeCell ref="B36:K36"/>
    <mergeCell ref="B32:K32"/>
    <mergeCell ref="B16:K16"/>
    <mergeCell ref="B24:K24"/>
    <mergeCell ref="B28:K28"/>
    <mergeCell ref="B40:K40"/>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會計報告封面</vt:lpstr>
      <vt:lpstr>計畫經費彙總表-期中</vt:lpstr>
      <vt:lpstr>計畫經費彙總表-期末</vt:lpstr>
      <vt:lpstr>研發人員薪資表</vt:lpstr>
      <vt:lpstr>顧問費</vt:lpstr>
      <vt:lpstr>工時記錄表-114</vt:lpstr>
      <vt:lpstr>工時記錄表-115</vt:lpstr>
      <vt:lpstr>消耗性器材及原材料費</vt:lpstr>
      <vt:lpstr>研發設備使用費-已有設備</vt:lpstr>
      <vt:lpstr>研發設備使用費-新增設備</vt:lpstr>
      <vt:lpstr>設備使用記錄表-114</vt:lpstr>
      <vt:lpstr>設備使用記錄表-115</vt:lpstr>
      <vt:lpstr>研發設備維護費</vt:lpstr>
      <vt:lpstr>技術引進及委託研究費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2024-11-21T00:52:31Z</cp:lastPrinted>
  <dcterms:created xsi:type="dcterms:W3CDTF">2015-06-05T18:19:34Z</dcterms:created>
  <dcterms:modified xsi:type="dcterms:W3CDTF">2025-09-25T03:06:50Z</dcterms:modified>
</cp:coreProperties>
</file>